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ovy_sklad\Projekty\KOMUNIKACE\Komunikace_účelová_panelka_lávka_Havřice\DUSP_DPS\"/>
    </mc:Choice>
  </mc:AlternateContent>
  <bookViews>
    <workbookView xWindow="0" yWindow="0" windowWidth="14400" windowHeight="12390" firstSheet="1" activeTab="3"/>
  </bookViews>
  <sheets>
    <sheet name="Pokyny pro vyplnění" sheetId="11" r:id="rId1"/>
    <sheet name="Stavba" sheetId="1" r:id="rId2"/>
    <sheet name="VzorPolozky" sheetId="10" state="hidden" r:id="rId3"/>
    <sheet name="VNON VNON Pol" sheetId="12" r:id="rId4"/>
    <sheet name="SO101 r01 101 Pol" sheetId="13" r:id="rId5"/>
    <sheet name="SO102 102 Pol" sheetId="14" r:id="rId6"/>
  </sheets>
  <externalReferences>
    <externalReference r:id="rId7"/>
  </externalReferences>
  <definedNames>
    <definedName name="CelkemDPHVypocet" localSheetId="1">Stavba!$H$48</definedName>
    <definedName name="CenaCelkem">Stavba!$G$29</definedName>
    <definedName name="CenaCelkemBezDPH">Stavba!$G$28</definedName>
    <definedName name="CenaCelkemVypocet" localSheetId="1">Stavba!$I$48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'SO101 r01 101 Pol'!$1:$7</definedName>
    <definedName name="_xlnm.Print_Titles" localSheetId="5">'SO102 102 Pol'!$1:$7</definedName>
    <definedName name="_xlnm.Print_Titles" localSheetId="3">'VNON VNON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'SO101 r01 101 Pol'!$A$1:$X$183</definedName>
    <definedName name="_xlnm.Print_Area" localSheetId="5">'SO102 102 Pol'!$A$1:$X$40</definedName>
    <definedName name="_xlnm.Print_Area" localSheetId="1">Stavba!$A$1:$J$73</definedName>
    <definedName name="_xlnm.Print_Area" localSheetId="3">'VNON VNON Pol'!$A$1:$X$58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Stavba!$F$48</definedName>
    <definedName name="ZakladDPHZakl">Stavba!$G$25</definedName>
    <definedName name="ZakladDPHZaklVypocet" localSheetId="1">Stavba!$G$48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7" i="1" l="1"/>
  <c r="G9" i="14"/>
  <c r="M9" i="14" s="1"/>
  <c r="I9" i="14"/>
  <c r="I8" i="14" s="1"/>
  <c r="K9" i="14"/>
  <c r="O9" i="14"/>
  <c r="Q9" i="14"/>
  <c r="Q8" i="14" s="1"/>
  <c r="V9" i="14"/>
  <c r="G13" i="14"/>
  <c r="M13" i="14" s="1"/>
  <c r="I13" i="14"/>
  <c r="K13" i="14"/>
  <c r="O13" i="14"/>
  <c r="O8" i="14" s="1"/>
  <c r="Q13" i="14"/>
  <c r="V13" i="14"/>
  <c r="G17" i="14"/>
  <c r="G16" i="14" s="1"/>
  <c r="I17" i="14"/>
  <c r="I16" i="14" s="1"/>
  <c r="K17" i="14"/>
  <c r="K16" i="14" s="1"/>
  <c r="O17" i="14"/>
  <c r="O16" i="14" s="1"/>
  <c r="Q17" i="14"/>
  <c r="Q16" i="14" s="1"/>
  <c r="V17" i="14"/>
  <c r="V16" i="14" s="1"/>
  <c r="G21" i="14"/>
  <c r="I21" i="14"/>
  <c r="K21" i="14"/>
  <c r="M21" i="14"/>
  <c r="O21" i="14"/>
  <c r="Q21" i="14"/>
  <c r="V21" i="14"/>
  <c r="G24" i="14"/>
  <c r="G20" i="14" s="1"/>
  <c r="I69" i="1" s="1"/>
  <c r="I17" i="1" s="1"/>
  <c r="I24" i="14"/>
  <c r="K24" i="14"/>
  <c r="O24" i="14"/>
  <c r="Q24" i="14"/>
  <c r="V24" i="14"/>
  <c r="G27" i="14"/>
  <c r="M27" i="14" s="1"/>
  <c r="I27" i="14"/>
  <c r="K27" i="14"/>
  <c r="O27" i="14"/>
  <c r="Q27" i="14"/>
  <c r="V27" i="14"/>
  <c r="G30" i="14"/>
  <c r="M30" i="14" s="1"/>
  <c r="I30" i="14"/>
  <c r="K30" i="14"/>
  <c r="O30" i="14"/>
  <c r="Q30" i="14"/>
  <c r="V30" i="14"/>
  <c r="AE34" i="14"/>
  <c r="F46" i="1" s="1"/>
  <c r="AF34" i="14"/>
  <c r="BA80" i="13"/>
  <c r="BA75" i="13"/>
  <c r="BA36" i="13"/>
  <c r="BA31" i="13"/>
  <c r="G9" i="13"/>
  <c r="M9" i="13" s="1"/>
  <c r="I9" i="13"/>
  <c r="K9" i="13"/>
  <c r="O9" i="13"/>
  <c r="Q9" i="13"/>
  <c r="V9" i="13"/>
  <c r="G15" i="13"/>
  <c r="M15" i="13" s="1"/>
  <c r="I15" i="13"/>
  <c r="K15" i="13"/>
  <c r="O15" i="13"/>
  <c r="Q15" i="13"/>
  <c r="V15" i="13"/>
  <c r="G17" i="13"/>
  <c r="M17" i="13" s="1"/>
  <c r="I17" i="13"/>
  <c r="K17" i="13"/>
  <c r="O17" i="13"/>
  <c r="Q17" i="13"/>
  <c r="V17" i="13"/>
  <c r="G20" i="13"/>
  <c r="I20" i="13"/>
  <c r="K20" i="13"/>
  <c r="O20" i="13"/>
  <c r="Q20" i="13"/>
  <c r="V20" i="13"/>
  <c r="G26" i="13"/>
  <c r="M26" i="13" s="1"/>
  <c r="I26" i="13"/>
  <c r="K26" i="13"/>
  <c r="O26" i="13"/>
  <c r="Q26" i="13"/>
  <c r="V26" i="13"/>
  <c r="G30" i="13"/>
  <c r="M30" i="13" s="1"/>
  <c r="I30" i="13"/>
  <c r="K30" i="13"/>
  <c r="O30" i="13"/>
  <c r="Q30" i="13"/>
  <c r="V30" i="13"/>
  <c r="G35" i="13"/>
  <c r="M35" i="13" s="1"/>
  <c r="I35" i="13"/>
  <c r="K35" i="13"/>
  <c r="O35" i="13"/>
  <c r="Q35" i="13"/>
  <c r="V35" i="13"/>
  <c r="G39" i="13"/>
  <c r="M39" i="13" s="1"/>
  <c r="I39" i="13"/>
  <c r="K39" i="13"/>
  <c r="O39" i="13"/>
  <c r="Q39" i="13"/>
  <c r="V39" i="13"/>
  <c r="G49" i="13"/>
  <c r="M49" i="13" s="1"/>
  <c r="I49" i="13"/>
  <c r="K49" i="13"/>
  <c r="O49" i="13"/>
  <c r="Q49" i="13"/>
  <c r="V49" i="13"/>
  <c r="G54" i="13"/>
  <c r="M54" i="13" s="1"/>
  <c r="I54" i="13"/>
  <c r="K54" i="13"/>
  <c r="O54" i="13"/>
  <c r="Q54" i="13"/>
  <c r="V54" i="13"/>
  <c r="G59" i="13"/>
  <c r="M59" i="13" s="1"/>
  <c r="I59" i="13"/>
  <c r="K59" i="13"/>
  <c r="O59" i="13"/>
  <c r="Q59" i="13"/>
  <c r="V59" i="13"/>
  <c r="G62" i="13"/>
  <c r="M62" i="13" s="1"/>
  <c r="I62" i="13"/>
  <c r="K62" i="13"/>
  <c r="O62" i="13"/>
  <c r="Q62" i="13"/>
  <c r="V62" i="13"/>
  <c r="G65" i="13"/>
  <c r="M65" i="13" s="1"/>
  <c r="I65" i="13"/>
  <c r="K65" i="13"/>
  <c r="O65" i="13"/>
  <c r="Q65" i="13"/>
  <c r="V65" i="13"/>
  <c r="G70" i="13"/>
  <c r="M70" i="13" s="1"/>
  <c r="I70" i="13"/>
  <c r="K70" i="13"/>
  <c r="O70" i="13"/>
  <c r="Q70" i="13"/>
  <c r="V70" i="13"/>
  <c r="G74" i="13"/>
  <c r="M74" i="13" s="1"/>
  <c r="I74" i="13"/>
  <c r="K74" i="13"/>
  <c r="O74" i="13"/>
  <c r="Q74" i="13"/>
  <c r="V74" i="13"/>
  <c r="G79" i="13"/>
  <c r="M79" i="13" s="1"/>
  <c r="I79" i="13"/>
  <c r="K79" i="13"/>
  <c r="O79" i="13"/>
  <c r="Q79" i="13"/>
  <c r="V79" i="13"/>
  <c r="G85" i="13"/>
  <c r="M85" i="13" s="1"/>
  <c r="I85" i="13"/>
  <c r="K85" i="13"/>
  <c r="O85" i="13"/>
  <c r="Q85" i="13"/>
  <c r="V85" i="13"/>
  <c r="G90" i="13"/>
  <c r="M90" i="13" s="1"/>
  <c r="I90" i="13"/>
  <c r="K90" i="13"/>
  <c r="O90" i="13"/>
  <c r="Q90" i="13"/>
  <c r="V90" i="13"/>
  <c r="G94" i="13"/>
  <c r="M94" i="13" s="1"/>
  <c r="I94" i="13"/>
  <c r="K94" i="13"/>
  <c r="O94" i="13"/>
  <c r="Q94" i="13"/>
  <c r="V94" i="13"/>
  <c r="G99" i="13"/>
  <c r="M99" i="13" s="1"/>
  <c r="I99" i="13"/>
  <c r="K99" i="13"/>
  <c r="O99" i="13"/>
  <c r="Q99" i="13"/>
  <c r="V99" i="13"/>
  <c r="G103" i="13"/>
  <c r="M103" i="13" s="1"/>
  <c r="I103" i="13"/>
  <c r="K103" i="13"/>
  <c r="O103" i="13"/>
  <c r="Q103" i="13"/>
  <c r="V103" i="13"/>
  <c r="G107" i="13"/>
  <c r="M107" i="13" s="1"/>
  <c r="I107" i="13"/>
  <c r="K107" i="13"/>
  <c r="O107" i="13"/>
  <c r="Q107" i="13"/>
  <c r="V107" i="13"/>
  <c r="G114" i="13"/>
  <c r="M114" i="13" s="1"/>
  <c r="I114" i="13"/>
  <c r="K114" i="13"/>
  <c r="O114" i="13"/>
  <c r="Q114" i="13"/>
  <c r="V114" i="13"/>
  <c r="G117" i="13"/>
  <c r="M117" i="13" s="1"/>
  <c r="I117" i="13"/>
  <c r="K117" i="13"/>
  <c r="O117" i="13"/>
  <c r="Q117" i="13"/>
  <c r="V117" i="13"/>
  <c r="G120" i="13"/>
  <c r="M120" i="13" s="1"/>
  <c r="I120" i="13"/>
  <c r="K120" i="13"/>
  <c r="O120" i="13"/>
  <c r="Q120" i="13"/>
  <c r="V120" i="13"/>
  <c r="G125" i="13"/>
  <c r="M125" i="13" s="1"/>
  <c r="I125" i="13"/>
  <c r="K125" i="13"/>
  <c r="O125" i="13"/>
  <c r="Q125" i="13"/>
  <c r="V125" i="13"/>
  <c r="G129" i="13"/>
  <c r="M129" i="13" s="1"/>
  <c r="I129" i="13"/>
  <c r="K129" i="13"/>
  <c r="O129" i="13"/>
  <c r="Q129" i="13"/>
  <c r="V129" i="13"/>
  <c r="G134" i="13"/>
  <c r="M134" i="13" s="1"/>
  <c r="I134" i="13"/>
  <c r="K134" i="13"/>
  <c r="O134" i="13"/>
  <c r="Q134" i="13"/>
  <c r="V134" i="13"/>
  <c r="G138" i="13"/>
  <c r="M138" i="13" s="1"/>
  <c r="I138" i="13"/>
  <c r="K138" i="13"/>
  <c r="O138" i="13"/>
  <c r="Q138" i="13"/>
  <c r="V138" i="13"/>
  <c r="G142" i="13"/>
  <c r="M142" i="13" s="1"/>
  <c r="I142" i="13"/>
  <c r="K142" i="13"/>
  <c r="O142" i="13"/>
  <c r="Q142" i="13"/>
  <c r="V142" i="13"/>
  <c r="G146" i="13"/>
  <c r="M146" i="13" s="1"/>
  <c r="I146" i="13"/>
  <c r="K146" i="13"/>
  <c r="O146" i="13"/>
  <c r="Q146" i="13"/>
  <c r="V146" i="13"/>
  <c r="G151" i="13"/>
  <c r="M151" i="13" s="1"/>
  <c r="I151" i="13"/>
  <c r="K151" i="13"/>
  <c r="O151" i="13"/>
  <c r="Q151" i="13"/>
  <c r="V151" i="13"/>
  <c r="G158" i="13"/>
  <c r="I158" i="13"/>
  <c r="K158" i="13"/>
  <c r="O158" i="13"/>
  <c r="Q158" i="13"/>
  <c r="V158" i="13"/>
  <c r="G163" i="13"/>
  <c r="M163" i="13" s="1"/>
  <c r="I163" i="13"/>
  <c r="K163" i="13"/>
  <c r="O163" i="13"/>
  <c r="Q163" i="13"/>
  <c r="V163" i="13"/>
  <c r="G168" i="13"/>
  <c r="M168" i="13" s="1"/>
  <c r="I168" i="13"/>
  <c r="K168" i="13"/>
  <c r="O168" i="13"/>
  <c r="Q168" i="13"/>
  <c r="V168" i="13"/>
  <c r="G172" i="13"/>
  <c r="G171" i="13" s="1"/>
  <c r="I68" i="1" s="1"/>
  <c r="I172" i="13"/>
  <c r="I171" i="13" s="1"/>
  <c r="K172" i="13"/>
  <c r="K171" i="13" s="1"/>
  <c r="O172" i="13"/>
  <c r="O171" i="13" s="1"/>
  <c r="Q172" i="13"/>
  <c r="Q171" i="13" s="1"/>
  <c r="V172" i="13"/>
  <c r="V171" i="13" s="1"/>
  <c r="G176" i="13"/>
  <c r="G175" i="13" s="1"/>
  <c r="I70" i="1" s="1"/>
  <c r="I176" i="13"/>
  <c r="I175" i="13" s="1"/>
  <c r="K176" i="13"/>
  <c r="O176" i="13"/>
  <c r="Q176" i="13"/>
  <c r="V176" i="13"/>
  <c r="G179" i="13"/>
  <c r="M179" i="13" s="1"/>
  <c r="I179" i="13"/>
  <c r="K179" i="13"/>
  <c r="O179" i="13"/>
  <c r="Q179" i="13"/>
  <c r="V179" i="13"/>
  <c r="AE182" i="13"/>
  <c r="F44" i="1" s="1"/>
  <c r="BA54" i="12"/>
  <c r="BA52" i="12"/>
  <c r="BA48" i="12"/>
  <c r="BA47" i="12"/>
  <c r="BA43" i="12"/>
  <c r="BA42" i="12"/>
  <c r="BA39" i="12"/>
  <c r="BA38" i="12"/>
  <c r="BA34" i="12"/>
  <c r="BA33" i="12"/>
  <c r="BA30" i="12"/>
  <c r="BA26" i="12"/>
  <c r="BA23" i="12"/>
  <c r="BA20" i="12"/>
  <c r="BA17" i="12"/>
  <c r="BA16" i="12"/>
  <c r="BA13" i="12"/>
  <c r="BA10" i="12"/>
  <c r="G9" i="12"/>
  <c r="M9" i="12" s="1"/>
  <c r="I9" i="12"/>
  <c r="K9" i="12"/>
  <c r="O9" i="12"/>
  <c r="Q9" i="12"/>
  <c r="V9" i="12"/>
  <c r="G12" i="12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9" i="12"/>
  <c r="M19" i="12" s="1"/>
  <c r="I19" i="12"/>
  <c r="K19" i="12"/>
  <c r="O19" i="12"/>
  <c r="Q19" i="12"/>
  <c r="V19" i="12"/>
  <c r="G22" i="12"/>
  <c r="M22" i="12" s="1"/>
  <c r="I22" i="12"/>
  <c r="K22" i="12"/>
  <c r="O22" i="12"/>
  <c r="Q22" i="12"/>
  <c r="V22" i="12"/>
  <c r="G25" i="12"/>
  <c r="M25" i="12" s="1"/>
  <c r="I25" i="12"/>
  <c r="K25" i="12"/>
  <c r="O25" i="12"/>
  <c r="Q25" i="12"/>
  <c r="V25" i="12"/>
  <c r="G29" i="12"/>
  <c r="M29" i="12" s="1"/>
  <c r="I29" i="12"/>
  <c r="K29" i="12"/>
  <c r="O29" i="12"/>
  <c r="Q29" i="12"/>
  <c r="V29" i="12"/>
  <c r="G32" i="12"/>
  <c r="M32" i="12" s="1"/>
  <c r="I32" i="12"/>
  <c r="K32" i="12"/>
  <c r="O32" i="12"/>
  <c r="Q32" i="12"/>
  <c r="V32" i="12"/>
  <c r="G37" i="12"/>
  <c r="M37" i="12" s="1"/>
  <c r="I37" i="12"/>
  <c r="K37" i="12"/>
  <c r="O37" i="12"/>
  <c r="Q37" i="12"/>
  <c r="V37" i="12"/>
  <c r="G41" i="12"/>
  <c r="M41" i="12" s="1"/>
  <c r="I41" i="12"/>
  <c r="K41" i="12"/>
  <c r="O41" i="12"/>
  <c r="Q41" i="12"/>
  <c r="V41" i="12"/>
  <c r="G45" i="12"/>
  <c r="M45" i="12" s="1"/>
  <c r="I45" i="12"/>
  <c r="K45" i="12"/>
  <c r="O45" i="12"/>
  <c r="Q45" i="12"/>
  <c r="V45" i="12"/>
  <c r="G50" i="12"/>
  <c r="M50" i="12" s="1"/>
  <c r="I50" i="12"/>
  <c r="K50" i="12"/>
  <c r="O50" i="12"/>
  <c r="Q50" i="12"/>
  <c r="V50" i="12"/>
  <c r="AE57" i="12"/>
  <c r="F41" i="1" s="1"/>
  <c r="I18" i="1"/>
  <c r="H48" i="1"/>
  <c r="K89" i="13" l="1"/>
  <c r="Q89" i="13"/>
  <c r="I157" i="13"/>
  <c r="O157" i="13"/>
  <c r="I89" i="13"/>
  <c r="Q157" i="13"/>
  <c r="V113" i="13"/>
  <c r="O8" i="13"/>
  <c r="F42" i="1"/>
  <c r="F39" i="1"/>
  <c r="F48" i="1" s="1"/>
  <c r="G23" i="1" s="1"/>
  <c r="G28" i="12"/>
  <c r="I72" i="1" s="1"/>
  <c r="I20" i="1" s="1"/>
  <c r="O28" i="12"/>
  <c r="O8" i="12"/>
  <c r="G46" i="1"/>
  <c r="I46" i="1" s="1"/>
  <c r="G47" i="1"/>
  <c r="I47" i="1" s="1"/>
  <c r="M28" i="12"/>
  <c r="AF182" i="13"/>
  <c r="G8" i="12"/>
  <c r="AF57" i="12"/>
  <c r="Q175" i="13"/>
  <c r="Q19" i="13"/>
  <c r="G19" i="13"/>
  <c r="I63" i="1" s="1"/>
  <c r="F45" i="1"/>
  <c r="O175" i="13"/>
  <c r="K157" i="13"/>
  <c r="V89" i="13"/>
  <c r="O19" i="13"/>
  <c r="K8" i="13"/>
  <c r="Q8" i="13"/>
  <c r="I8" i="13"/>
  <c r="O20" i="14"/>
  <c r="K8" i="14"/>
  <c r="V28" i="12"/>
  <c r="K28" i="12"/>
  <c r="K8" i="12"/>
  <c r="Q8" i="12"/>
  <c r="I8" i="12"/>
  <c r="K175" i="13"/>
  <c r="V157" i="13"/>
  <c r="O113" i="13"/>
  <c r="K19" i="13"/>
  <c r="V8" i="13"/>
  <c r="K20" i="14"/>
  <c r="Q20" i="14"/>
  <c r="I20" i="14"/>
  <c r="V8" i="14"/>
  <c r="Q28" i="12"/>
  <c r="I28" i="12"/>
  <c r="V8" i="12"/>
  <c r="V175" i="13"/>
  <c r="G157" i="13"/>
  <c r="I67" i="1" s="1"/>
  <c r="K113" i="13"/>
  <c r="Q113" i="13"/>
  <c r="I113" i="13"/>
  <c r="O89" i="13"/>
  <c r="V19" i="13"/>
  <c r="I19" i="13"/>
  <c r="V20" i="14"/>
  <c r="M8" i="14"/>
  <c r="M24" i="14"/>
  <c r="M20" i="14" s="1"/>
  <c r="G8" i="14"/>
  <c r="M17" i="14"/>
  <c r="M16" i="14" s="1"/>
  <c r="M89" i="13"/>
  <c r="M113" i="13"/>
  <c r="M8" i="13"/>
  <c r="G113" i="13"/>
  <c r="I65" i="1" s="1"/>
  <c r="G89" i="13"/>
  <c r="I64" i="1" s="1"/>
  <c r="G8" i="13"/>
  <c r="M176" i="13"/>
  <c r="M175" i="13" s="1"/>
  <c r="M172" i="13"/>
  <c r="M171" i="13" s="1"/>
  <c r="M158" i="13"/>
  <c r="M157" i="13" s="1"/>
  <c r="M20" i="13"/>
  <c r="M19" i="13" s="1"/>
  <c r="M12" i="12"/>
  <c r="M8" i="12" s="1"/>
  <c r="J28" i="1"/>
  <c r="J26" i="1"/>
  <c r="G38" i="1"/>
  <c r="F38" i="1"/>
  <c r="J23" i="1"/>
  <c r="J24" i="1"/>
  <c r="J25" i="1"/>
  <c r="J27" i="1"/>
  <c r="E24" i="1"/>
  <c r="G24" i="1"/>
  <c r="E26" i="1"/>
  <c r="G26" i="1"/>
  <c r="G44" i="1" l="1"/>
  <c r="I44" i="1" s="1"/>
  <c r="G45" i="1"/>
  <c r="I45" i="1" s="1"/>
  <c r="G41" i="1"/>
  <c r="I41" i="1" s="1"/>
  <c r="G42" i="1"/>
  <c r="I42" i="1" s="1"/>
  <c r="G39" i="1"/>
  <c r="G182" i="13"/>
  <c r="I62" i="1"/>
  <c r="G34" i="14"/>
  <c r="I66" i="1"/>
  <c r="I71" i="1"/>
  <c r="I19" i="1" s="1"/>
  <c r="G57" i="12"/>
  <c r="I73" i="1" l="1"/>
  <c r="J68" i="1" s="1"/>
  <c r="G48" i="1"/>
  <c r="G25" i="1" s="1"/>
  <c r="A27" i="1" s="1"/>
  <c r="I39" i="1"/>
  <c r="I48" i="1" s="1"/>
  <c r="I16" i="1"/>
  <c r="I21" i="1" s="1"/>
  <c r="J66" i="1" l="1"/>
  <c r="J71" i="1"/>
  <c r="J69" i="1"/>
  <c r="J62" i="1"/>
  <c r="J67" i="1"/>
  <c r="J72" i="1"/>
  <c r="J63" i="1"/>
  <c r="J64" i="1"/>
  <c r="J70" i="1"/>
  <c r="J65" i="1"/>
  <c r="G28" i="1"/>
  <c r="G27" i="1" s="1"/>
  <c r="G29" i="1" s="1"/>
  <c r="A28" i="1"/>
  <c r="J45" i="1"/>
  <c r="J39" i="1"/>
  <c r="J48" i="1" s="1"/>
  <c r="J44" i="1"/>
  <c r="J47" i="1"/>
  <c r="J42" i="1"/>
  <c r="J46" i="1"/>
  <c r="J41" i="1"/>
  <c r="J73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uzivatel</author>
  </authors>
  <commentList>
    <comment ref="S6" authorId="0" shape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uzivatel</author>
  </authors>
  <commentList>
    <comment ref="S6" authorId="0" shape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uzivatel</author>
  </authors>
  <commentList>
    <comment ref="S6" authorId="0" shape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<sst xmlns="http://schemas.openxmlformats.org/spreadsheetml/2006/main" count="1051" uniqueCount="369">
  <si>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</si>
  <si>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</si>
  <si>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</si>
  <si>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</si>
  <si>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</si>
  <si>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</si>
  <si>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</si>
  <si>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</si>
  <si>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</si>
  <si>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</si>
  <si>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</si>
  <si>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</si>
  <si>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</si>
  <si>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</si>
  <si>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</si>
  <si>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</si>
  <si>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</si>
  <si>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</si>
  <si>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</si>
  <si>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</si>
  <si>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</si>
  <si>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</si>
  <si>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</si>
  <si>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</si>
  <si>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</si>
  <si>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</si>
  <si>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</si>
  <si>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</si>
  <si>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</si>
  <si>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</si>
  <si>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</si>
  <si>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</si>
  <si>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</si>
  <si>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</si>
  <si>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</si>
  <si>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</si>
  <si>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</si>
  <si>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</si>
  <si>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</si>
  <si>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</si>
  <si>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</si>
  <si>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</si>
  <si>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</si>
  <si>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ZV22-0201</t>
  </si>
  <si>
    <t>ÚČELOVÁ KOMUNIKACE - HAVŘICE, UHERSKÝ BROD</t>
  </si>
  <si>
    <t>Stavba</t>
  </si>
  <si>
    <t>Stavební objekt</t>
  </si>
  <si>
    <t>VNON</t>
  </si>
  <si>
    <t>Vedlejší a Ostatní náklady</t>
  </si>
  <si>
    <t>Inženýrský objekt</t>
  </si>
  <si>
    <t>SO101 r01</t>
  </si>
  <si>
    <t>ÚČELOVÁ KOMUNIKACE r01</t>
  </si>
  <si>
    <t>101</t>
  </si>
  <si>
    <t>ÚČELOVÁ KOMUNIKACE</t>
  </si>
  <si>
    <t>SO102</t>
  </si>
  <si>
    <t>OPRAVA LÁVKY PRO PĚŠÍ</t>
  </si>
  <si>
    <t>102</t>
  </si>
  <si>
    <t>Celkem za stavbu</t>
  </si>
  <si>
    <t>CZK</t>
  </si>
  <si>
    <t>#POPS</t>
  </si>
  <si>
    <t>Popis stavby: ZV22-0201 - ÚČELOVÁ KOMUNIKACE - HAVŘICE, UHERSKÝ BROD</t>
  </si>
  <si>
    <t>#POPO</t>
  </si>
  <si>
    <t>Popis objektu: SO101 r01 - ÚČELOVÁ KOMUNIKACE r01</t>
  </si>
  <si>
    <t>#POPR</t>
  </si>
  <si>
    <t>Popis rozpočtu: 101 - ÚČELOVÁ KOMUNIKACE</t>
  </si>
  <si>
    <t>Popis objektu: SO102 - OPRAVA LÁVKY PRO PĚŠÍ</t>
  </si>
  <si>
    <t>Popis rozpočtu: 102 - OPRAVA LÁVKY PRO PĚŠÍ</t>
  </si>
  <si>
    <t>Popis objektu: VNON - Vedlejší a Ostatní náklady</t>
  </si>
  <si>
    <t>Popis rozpočtu: VNON - Vedlejší a Ostatní náklady</t>
  </si>
  <si>
    <t>Rekapitulace dílů</t>
  </si>
  <si>
    <t>Typ dílu</t>
  </si>
  <si>
    <t>01</t>
  </si>
  <si>
    <t>Zemní práce</t>
  </si>
  <si>
    <t>1</t>
  </si>
  <si>
    <t>3</t>
  </si>
  <si>
    <t>Svislé a kompletní konstrukce</t>
  </si>
  <si>
    <t>5</t>
  </si>
  <si>
    <t>Komunikace</t>
  </si>
  <si>
    <t>62</t>
  </si>
  <si>
    <t>Úpravy povrchů vnější</t>
  </si>
  <si>
    <t>91</t>
  </si>
  <si>
    <t>Doplňující práce na komunikaci</t>
  </si>
  <si>
    <t>99</t>
  </si>
  <si>
    <t>Staveništní přesun hmot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</si>
  <si>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</si>
  <si>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</si>
  <si>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</si>
  <si>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</si>
  <si>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</si>
  <si>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</si>
  <si>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</si>
  <si>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Ostatní nákldy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</si>
  <si>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</si>
  <si>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</si>
  <si>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</si>
  <si>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</si>
  <si>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</si>
  <si>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</si>
  <si>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</si>
  <si>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</si>
  <si>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</si>
  <si>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</si>
  <si>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</si>
  <si>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</si>
  <si>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</si>
  <si>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</si>
  <si>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</si>
  <si>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</si>
  <si>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</si>
  <si>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</si>
  <si>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</si>
  <si>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</si>
  <si>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</si>
  <si>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</si>
  <si>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</si>
  <si>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</si>
  <si>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</si>
  <si>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</si>
  <si>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</si>
  <si>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</si>
  <si>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005111010R</t>
  </si>
  <si>
    <t>soubor</t>
  </si>
  <si>
    <t>Vlastní</t>
  </si>
  <si>
    <t>Indiv</t>
  </si>
  <si>
    <t>Práce</t>
  </si>
  <si>
    <t>POL1_1</t>
  </si>
  <si>
    <t>Geodetické vytyčení staveniště, vytyčení výškových a polohových bodů stavby, zaměření inženýrských sití  vč. zaměření skutečného provedení stavby se zákresem do katastrální mapy.</t>
  </si>
  <si>
    <t>POP</t>
  </si>
  <si>
    <t>SPU</t>
  </si>
  <si>
    <t>005111011R</t>
  </si>
  <si>
    <t>Vytýčení stávajících inženýrských sítí v místě stavby z hlediska jejich ochrany při provádění stavby.</t>
  </si>
  <si>
    <t>005121010R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</si>
  <si>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</si>
  <si>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 včetně oplocení, dočasných komunikací a zpev.ploch, skladovacích ploch, dočasných deponií,</t>
  </si>
  <si>
    <t>ochrany sousedních pozemků a objektů vč.stromů ap., objektů a zařízení pro zajištění organizace a bezpečnosti provozu sídliště vozidel i pěších v průběhu stavby, bezpečnost a ochranu zdraví na staveništi, ap.</t>
  </si>
  <si>
    <t>005121020R</t>
  </si>
  <si>
    <t>Provoz zařízení staveniště</t>
  </si>
  <si>
    <t>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t>
  </si>
  <si>
    <t>005121030R</t>
  </si>
  <si>
    <t>Odstranění zařízení staveniště</t>
  </si>
  <si>
    <t>Odstranění objektů zařízení staveniště včetně dočasných komunikací a zp.ploch, oplocení, hygienického zázemí, přípojek energií a jejich odvoz. Položka zahrnuje i náklady na úpravu povrchů po odstranění zařízení staveniště a úklid ploch, na kterých bylo zařízení staveniště provozováno.</t>
  </si>
  <si>
    <t>0054500R</t>
  </si>
  <si>
    <t>Kompletační, koordinační, ostatní inženýrská činnost</t>
  </si>
  <si>
    <t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t>
  </si>
  <si>
    <t>005211030R</t>
  </si>
  <si>
    <t>Dočasná dopravní opatření</t>
  </si>
  <si>
    <t>005231010R</t>
  </si>
  <si>
    <t>vč.zkoušek hutnění zemní pláně a vrstev konstrukcí zp.ploch.</t>
  </si>
  <si>
    <t>005241010R</t>
  </si>
  <si>
    <t>Dokumentace skutečného provedení, uvedení do provozu.</t>
  </si>
  <si>
    <t>Náklady na vyhotovení dokumentace skutečného provedení stavby vč.geodet.zaměření a její předání objednateli v požadované formě a požadovaném počtu.</t>
  </si>
  <si>
    <t>Příprava všech dalších podkladů pro projednání a uvedení stavby a jejích dílčích částí do provozu a užívání.</t>
  </si>
  <si>
    <t>005501010R</t>
  </si>
  <si>
    <t>(např.zajištění povolení zvláštního užívání komunikací pro realizaci stavby, zajištění kladných závazných stanovisek dotčených orgánů stát.správy k vydání kolaudačního souhlasu, náklady na administraci při zajištění bankovní záruky, pořízení fotodokumentace v průběhu realizace stavby atd.)</t>
  </si>
  <si>
    <t>005602010R</t>
  </si>
  <si>
    <t>Provozní vlivy silniční, ztížený provoz a provádění prací na staveništi</t>
  </si>
  <si>
    <t>omezení prací v důsledku dopravního provozu na staveniště (zásobování, průjezd mimo stavebních vozidel).</t>
  </si>
  <si>
    <t>005701010R</t>
  </si>
  <si>
    <t>Staveništně bezpečnostní a hygienická opatření na staveništi</t>
  </si>
  <si>
    <t>- náklady na zařízení k zachycování ropných úkapů od motorových vozidel a strojů stojících či parkujících v prostoru staveniště případně na odstavných plochách v lázeńské zóně</t>
  </si>
  <si>
    <t>SUM</t>
  </si>
  <si>
    <t>V rozsahu dle platných ČSN a TP a dalších potřebných zkoušek prováděných prostřednictvím akreditovaných zkušeben.</t>
  </si>
  <si>
    <t>Náklady spojené s dodržením podmínek uvedených dokumentech vyhlášené soutěže a dalších především obchodních podmínek smlouvy včetně vyměřených poplatků</t>
  </si>
  <si>
    <t>Komplet zahrnuje :</t>
  </si>
  <si>
    <t>Náklady na ztížené provádění stavebních prací, ztížená vnitrostaveništní doprava, opravy, údržba a průběžné čištění kropení komunikací užívaných v průběhu stavby,</t>
  </si>
  <si>
    <t>- náklady na zřízení oplocení staveniště v dostatečném rozsahu, náklady na zřízení koridorů pro bezpečný pohyb pěších v blízkosti staveniště vč. nezbytného osvětlení,</t>
  </si>
  <si>
    <t>zajištění řezání betonových prvků před prašností  vodní clonou</t>
  </si>
  <si>
    <t>END</t>
  </si>
  <si>
    <t>ING</t>
  </si>
  <si>
    <t>113106241R00</t>
  </si>
  <si>
    <t>Rozebrání vozovek a ploch s jakoukoliv výplní spár _x000D_
 v jakékoliv ploše, ze silničních panelů jakýchkoliv rozměrů, kladených do jakéhokoliv lože a se spárami zalitými živicí nebo cementovou maltou</t>
  </si>
  <si>
    <t>m2</t>
  </si>
  <si>
    <t>822-1</t>
  </si>
  <si>
    <t>RTS 22/ I</t>
  </si>
  <si>
    <t>POL1_</t>
  </si>
  <si>
    <t>s přemístěním hmot na skládku na vzdálenost do 3 m nebo s naložením na dopravní prostředek</t>
  </si>
  <si>
    <t>SPI</t>
  </si>
  <si>
    <t>VYTRHÁNÍ SILNIČNÍCH PANELŮ TL. 150mm : 810*0,7</t>
  </si>
  <si>
    <t>VV</t>
  </si>
  <si>
    <t xml:space="preserve">použitelné (70%) odvoz na skládku investora : </t>
  </si>
  <si>
    <t xml:space="preserve">nepoužitelné - suť (30%) na řízenou skládku s poplatkem : </t>
  </si>
  <si>
    <t>979084216R00</t>
  </si>
  <si>
    <t>t</t>
  </si>
  <si>
    <t>Přesun suti</t>
  </si>
  <si>
    <t>POL8_</t>
  </si>
  <si>
    <t>VYTRHÁNÍ SILNIČNÍCH PANELŮ TL. 150mm : 810*0,3</t>
  </si>
  <si>
    <t>113107515R00</t>
  </si>
  <si>
    <t>Odstranění podkladů nebo krytů z kameniva hrubého drceného, v ploše jednotlivě do 50 m2, tloušťka vrstvy 150 mm</t>
  </si>
  <si>
    <t>VYTĚŽENÍ ŠTĚRKODRTĚ TL. 150mm : 810</t>
  </si>
  <si>
    <t xml:space="preserve">viz situace, zpráva : </t>
  </si>
  <si>
    <t>113151113R00</t>
  </si>
  <si>
    <t>Odstranění podkladu, krytu frézováním povrch živičný, plochy do 500 m2 na jednom objektu nebo při provádění pruhu šířky do  750 mm, tloušťky 40 mm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</si>
  <si>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</si>
  <si>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FRÉZOVÁNÍ ASFALTU TL. 40mm : 20</t>
  </si>
  <si>
    <t>122202209R00</t>
  </si>
  <si>
    <t>Odkopávky a prokopávky pro silnice v hornině 3 příplatek za lepivost horniny</t>
  </si>
  <si>
    <t>m3</t>
  </si>
  <si>
    <t>800-1</t>
  </si>
  <si>
    <t>s přemístěním výkopku v příčných profilech na vzdálenost do 15 m nebo s naložením na dopravní prostředek.</t>
  </si>
  <si>
    <t>Odkaz na mn. položky pořadí 14 : 162,31200</t>
  </si>
  <si>
    <t>162701105R00</t>
  </si>
  <si>
    <t>po suchu, bez naložení výkopku, avšak se složením bez rozhrnutí, zpáteční cesta vozidla.</t>
  </si>
  <si>
    <t xml:space="preserve">přebytek odkopku na skládku : </t>
  </si>
  <si>
    <t>Odkaz na mn. položky pořadí 11 : 3,00000*-1</t>
  </si>
  <si>
    <t>Odkaz na mn. položky pořadí 10 : 20,00000*-1</t>
  </si>
  <si>
    <t xml:space="preserve">přebytek sejmutého drnu na skládku : </t>
  </si>
  <si>
    <t>Odkaz na mn. položky pořadí 16 : 38,40000</t>
  </si>
  <si>
    <t>Odkaz na mn. položky pořadí 17 : 18,00000*-0,15</t>
  </si>
  <si>
    <t>171101101R00</t>
  </si>
  <si>
    <t>Uložení sypaniny do násypů zhutněných s uzavřením povrchu násypu z hornin soudržných s předepsanou mírou zhutnění v procentech výsledků zkoušek Proctor-Standard							_x000D_
							_x000D_
 na 95 % PS</t>
  </si>
  <si>
    <t>s rozprostřením sypaniny ve vrstvách a s hrubým urovnáním,</t>
  </si>
  <si>
    <t>KONEČNÉ TERÉNNÍ ÚPRAVY - dosypání za obrubou : 20</t>
  </si>
  <si>
    <t xml:space="preserve">viz situace, řez, zpráva : </t>
  </si>
  <si>
    <t>171101104R00</t>
  </si>
  <si>
    <t>Uložení sypaniny do násypů zhutněných s uzavřením povrchu násypu z hornin soudržných s předepsanou mírou zhutnění v procentech výsledků zkoušek Proctor-Standard							_x000D_
							_x000D_
 přes 100 do 102 % PS</t>
  </si>
  <si>
    <t>HUTNĚNÝ NÁSYP : 3</t>
  </si>
  <si>
    <t>171201201R00</t>
  </si>
  <si>
    <t>Uložení sypaniny na dočasnou skládku tak, že na 1 m2 plochy připadá přes 2 m3 výkopku nebo ornice</t>
  </si>
  <si>
    <t>Odkaz na mn. položky pořadí 9 : 175,01200</t>
  </si>
  <si>
    <t>199000002R00</t>
  </si>
  <si>
    <t>Poplatky za skládku horniny 1- 4, skupina 17 05 04 z Katalogu odpadů</t>
  </si>
  <si>
    <t>122202201R00</t>
  </si>
  <si>
    <t xml:space="preserve">VÝKOP : </t>
  </si>
  <si>
    <t>Odkaz na mn. položky pořadí 15 : 1082,08000*0,15</t>
  </si>
  <si>
    <t>181101102R00</t>
  </si>
  <si>
    <t>Odkaz na mn. položky pořadí 24 : 1063,18000</t>
  </si>
  <si>
    <t>Odkaz na mn. položky pořadí 33 : 18,00000*1,05</t>
  </si>
  <si>
    <t>121100001RAB</t>
  </si>
  <si>
    <t>Sejmutí ornice naložení a uložení_x000D_
 odvoz do 5 000 m</t>
  </si>
  <si>
    <t>AP-HSV</t>
  </si>
  <si>
    <t>Agregovaná položka</t>
  </si>
  <si>
    <t>POL2_</t>
  </si>
  <si>
    <t>popř. lesní půdy s naložením, vodorovným přemístěním a složením na hromady nebo se zpětným přemístěním a rozprostřením.</t>
  </si>
  <si>
    <t>ODHUMUSOVÁNÍ TL. 150mm : 256*0,15</t>
  </si>
  <si>
    <t>181300010RAC</t>
  </si>
  <si>
    <t>Rozprostření ornice v rovině nebo svahu do 1 : 5 a osetí travou při tloušťce 150 mm, dovoz ornice ze vzdálenosti 5 000 m</t>
  </si>
  <si>
    <t>vč. urovnání ornice, naložení na skládce, vodorovným přemístěním ornice na místo rozprostření, založení trávníku osetím a dodávky travního semene.</t>
  </si>
  <si>
    <t>Včetně přesunu hmot.</t>
  </si>
  <si>
    <t>HUMUSOVÁNÍ TL. 150mm A ZATRAVNĚNÍ _x000D_
 : 18</t>
  </si>
  <si>
    <t>183400012RAA</t>
  </si>
  <si>
    <t>Příprava půdy pro výsadbu v rovině, strojní, chemické odplevelení, frézování, hnojení</t>
  </si>
  <si>
    <t>Odkaz na mn. položky pořadí 17 : 18,00000</t>
  </si>
  <si>
    <t>317321118R00</t>
  </si>
  <si>
    <t>Římsy ze železového betonu beton C 30/37</t>
  </si>
  <si>
    <t>821-1</t>
  </si>
  <si>
    <t>OPRAVA MOSTNÍ ŘÍMSY : 1,5</t>
  </si>
  <si>
    <t>317353121R00</t>
  </si>
  <si>
    <t>Bednění mostních říms zřízení bednění</t>
  </si>
  <si>
    <t>jakéhokoliv tvaru, přímých, zalomených nebo jinak zakřivených,</t>
  </si>
  <si>
    <t>OPRAVA MOSTNÍ ŘÍMSY : 5</t>
  </si>
  <si>
    <t>317353221R00</t>
  </si>
  <si>
    <t>Bednění mostních říms odstranění bednění</t>
  </si>
  <si>
    <t>Odkaz na mn. položky pořadí 20 : 5,00000</t>
  </si>
  <si>
    <t>938902123R00</t>
  </si>
  <si>
    <t>Čištění ploch betonových konstrukcí ocelovými kartáči</t>
  </si>
  <si>
    <t>801-5</t>
  </si>
  <si>
    <t>OPRAVA MOSTNÍ ŘÍMSY : 7</t>
  </si>
  <si>
    <t>783220010RAB</t>
  </si>
  <si>
    <t>Nátěry kovových doplňkových konstrukcí syntetické základní a dvojnásobný krycí</t>
  </si>
  <si>
    <t>AP-PSV</t>
  </si>
  <si>
    <t>OČIŠTĚNÍ A NÁTĚR ZÁBRADLÍ : 13</t>
  </si>
  <si>
    <t xml:space="preserve">1x základovou barvou : </t>
  </si>
  <si>
    <t xml:space="preserve">1x protikorozní, zelená barva : </t>
  </si>
  <si>
    <t>564861111R00</t>
  </si>
  <si>
    <t>Podklad ze štěrkodrti s rozprostřením a zhutněním frakce 0-63 mm, tloušťka po zhutnění 200 mm</t>
  </si>
  <si>
    <t>Odkaz na mn. položky pořadí 32 : 901,00000*1,18</t>
  </si>
  <si>
    <t>564871111R00</t>
  </si>
  <si>
    <t>Podklad ze štěrkodrti s rozprostřením a zhutněním frakce 0-63 mm, tloušťka po zhutnění 250 mm</t>
  </si>
  <si>
    <t>565151111R00</t>
  </si>
  <si>
    <t>Podklad z kameniva obaleného asfaltem ACP 16+ až ACP 22+, v pruhu šířky do 3 m, třídy 1, tloušťka po zhutnění 70 mm</t>
  </si>
  <si>
    <t>s rozprostřením a zhutněním</t>
  </si>
  <si>
    <t xml:space="preserve">ACP 16+; 70 mm; ČSN 736121  : </t>
  </si>
  <si>
    <t>Odkaz na mn. položky pořadí 32 : 901,00000*1,04</t>
  </si>
  <si>
    <t>567122112R00</t>
  </si>
  <si>
    <t>Podklad z kameniva zpevněného cementem SC C8/10, tloušťka po zhutnění 130 mm</t>
  </si>
  <si>
    <t>bez dilatačních spár, s rozprostřením a zhutněním, ošetřením povrchu podkladu vodou</t>
  </si>
  <si>
    <t>Odkaz na mn. položky pořadí 32 : 901,00000*1,1</t>
  </si>
  <si>
    <t>569851111R00</t>
  </si>
  <si>
    <t>Zpevnění krajnic nebo komun. pro pěší štěrkodrtí tloušťka po zhutnění 150 mm</t>
  </si>
  <si>
    <t>NEZPEVNĚNÁ KRAJNICE - ŠTĚRKODRŤ FR. 0-32 TL. 150mm : 165</t>
  </si>
  <si>
    <t>573111112R00</t>
  </si>
  <si>
    <t>Postřik živičný infiltrační s posypem kamenivem v množství 1 kg/m2</t>
  </si>
  <si>
    <t>z asfaltu silničního</t>
  </si>
  <si>
    <t>Odkaz na mn. položky pořadí 27 : 991,10000</t>
  </si>
  <si>
    <t>573211111R00</t>
  </si>
  <si>
    <t>Postřik živičný spojovací bez posypu kamenivem z asfaltu silničního, v množství od 0,5 do 0,7 kg/m2</t>
  </si>
  <si>
    <t>Odkaz na mn. položky pořadí 26 : 937,04000</t>
  </si>
  <si>
    <t>Odkaz na mn. položky pořadí 31 : 20,00000</t>
  </si>
  <si>
    <t>577131111R00</t>
  </si>
  <si>
    <t>Beton asfaltový s rozprostřením a zhutněním v pruhu šířky do 3 m, ACO 11+, tloušťky 40 mm, plochy přes 1000 m2</t>
  </si>
  <si>
    <t>ÚČELOVÁ KOMUNIKACE - ASFALTOBETON - NOVÁ OBRUSNÁ VRSTVA TL. 40mm : 20</t>
  </si>
  <si>
    <t>577131211R00</t>
  </si>
  <si>
    <t>Beton asfaltový s rozprostřením a zhutněním v pruhu šířky do 3 m, ACO 8 nebo ACO 11 nebo ACO 16, tloušťky 40 mm, plochy přes 1000 m2</t>
  </si>
  <si>
    <t xml:space="preserve">ACO 11; 40 mm; ČSN EN 13108-1  : </t>
  </si>
  <si>
    <t>ÚČELOVÁ KOMUNIKACE - ASFALTOBETON - KOMPLETNÍ KONSTRUKCE : 901</t>
  </si>
  <si>
    <t>584121111R00</t>
  </si>
  <si>
    <t xml:space="preserve">Osazení silničních panelů jakéhokoliv druhu a velikosti </t>
  </si>
  <si>
    <t>ze železového betonu, s provedením podkladu z kameniva těženého do tl. 4 cm</t>
  </si>
  <si>
    <t>POLOŽENÍ SILNIČNÍCH PANELŮ 1,50mx3,0m : 4*1,5*3</t>
  </si>
  <si>
    <t xml:space="preserve">využity panely rozebrané, uložené na meziskládku : </t>
  </si>
  <si>
    <t>919722212R00</t>
  </si>
  <si>
    <t>Dilatační spáry řezané v cementobetonovém krytu příčné, zalití spár za tepla s těsněním, šířka přes 3 do 9 mm</t>
  </si>
  <si>
    <t>m</t>
  </si>
  <si>
    <t>vyčištění spár po řezání, vyčištění spár před zálivkou a impregnace spár před zálivkou,</t>
  </si>
  <si>
    <t>ZAŘEZÁNÍ STYČNÉ SPÁRY ASFALTU + ZALITÍ  BITUMENOVOU ZÁLIVKOU : 3</t>
  </si>
  <si>
    <t>919735113R00</t>
  </si>
  <si>
    <t>Řezání stávajících krytů nebo podkladů živičných, hloubky přes 100 do 150 mm</t>
  </si>
  <si>
    <t>včetně spotřeby vody</t>
  </si>
  <si>
    <t>ZAŘEZÁNÍ STYČNÉ SPÁRY ASFALTU_x000D_
 : 3</t>
  </si>
  <si>
    <t>11163611R</t>
  </si>
  <si>
    <t>asfaltová zálivka zpracování za horka; bod měknutí nad 85 °C; skupenství při 20°C tuhá hmota; hustota při 25°C 1 000 kg/m3; nerozpustný ve vodě; hořlavý; bod hoření nad 300 °C; černý</t>
  </si>
  <si>
    <t>SPCM</t>
  </si>
  <si>
    <t>Specifikace</t>
  </si>
  <si>
    <t>POL3_</t>
  </si>
  <si>
    <t>Odkaz na mn. položky pořadí 34 : 3,00000*0,00025</t>
  </si>
  <si>
    <t>998223011R00</t>
  </si>
  <si>
    <t>Přesun hmot pozemních komunikací, kryt dlážděný jakékoliv délky objektu</t>
  </si>
  <si>
    <t>Přesun hmot</t>
  </si>
  <si>
    <t>POL7_</t>
  </si>
  <si>
    <t>vodorovně do 200 m</t>
  </si>
  <si>
    <t>979081111R00</t>
  </si>
  <si>
    <t>801-3</t>
  </si>
  <si>
    <t>979990101R00</t>
  </si>
  <si>
    <t>Poplatek za skládku směsi betonu a cihel do 30x30 cm, skupina 17 01 01 a 17 01 02 z Katalogu odpadů</t>
  </si>
  <si>
    <t>624472640R00</t>
  </si>
  <si>
    <t xml:space="preserve">m2    </t>
  </si>
  <si>
    <t>801-4</t>
  </si>
  <si>
    <t>OPRAVA POVRCHU LÁVKY - BETONOVÁ STĚRKA TL. 40mm - PROTISKLUZOVÁ : 64</t>
  </si>
  <si>
    <t>OČIŠTĚNÍ POVRCHU PŘED POLOŽENÍM BET.STĚRKY : 64</t>
  </si>
  <si>
    <t>998225311R00</t>
  </si>
  <si>
    <t>Přesun hmot pro opravy a údržbu komunikací jakékoliv délky objektu</t>
  </si>
  <si>
    <t>a letišť s krytem živičným nebo betonovým</t>
  </si>
  <si>
    <t>073889114R00</t>
  </si>
  <si>
    <t>Provedení nátěru barvou syntetickou, zábradlí</t>
  </si>
  <si>
    <t>Odkaz na mn. položky pořadí 5 : 68,00000</t>
  </si>
  <si>
    <t>767161210R00</t>
  </si>
  <si>
    <t>Montáž zábradlí rovného z trubek nebo tenkostěnných profilů na ocelovou konstrukci, o hmotnosti 1 m zábradlí do 20 kg</t>
  </si>
  <si>
    <t>800-767</t>
  </si>
  <si>
    <t>OPRAVA LÁVKY PRO PĚŠÍ - OCHRANNÉ ZÁBRADLÍ BUDE OPATŘENO VODOROVNOU TENKOSTĚNNOU TRUBKOU PRŮMĚRU 30MM NAVAŘENOU NA ZÁBRADLÍ PRO ZVÝŠENÍ BEZPE±NOST CHODCŮ. : 68</t>
  </si>
  <si>
    <t>14310954R</t>
  </si>
  <si>
    <t>trubka podélně svařovaná hladká 11 343; vnější průměr 32,0 mm; tloušťka stěny 2,0 mm</t>
  </si>
  <si>
    <t>998767101R00</t>
  </si>
  <si>
    <t>Přesun hmot pro kovové stavební doplňk. konstrukce v objektech výšky do 6 m</t>
  </si>
  <si>
    <t>50 m vodorovně</t>
  </si>
  <si>
    <t>JKSO:</t>
  </si>
  <si>
    <t>821.43</t>
  </si>
  <si>
    <t>lávky a mosty pro chodce</t>
  </si>
  <si>
    <t>JKSO</t>
  </si>
  <si>
    <t>64 m2</t>
  </si>
  <si>
    <t>vodorovná nosná konstrukce monolitická betonová nepředpjatá</t>
  </si>
  <si>
    <t>JKSOChar</t>
  </si>
  <si>
    <t>ostatní stavební akce</t>
  </si>
  <si>
    <t>JKSOAkce</t>
  </si>
  <si>
    <t xml:space="preserve">Vytýčení stávajících inženýrských sítí </t>
  </si>
  <si>
    <t>Geodetické práce po dobu výstavby</t>
  </si>
  <si>
    <t>Ostatní náklady z obchodních podmínek smlouvy</t>
  </si>
  <si>
    <t>Průzkumné práce, kontrolní měření kvality prací , revize, zkoušky únosnosti, rozbor zeminy atd.</t>
  </si>
  <si>
    <t>Náklady na provedení veškerých predepsaných zkoušek a revizí použitých materiálů a provedených konstrukcí, stavebních prací, rozborů vzniklého odpadu a  zeminy, doložení zkoušek objednateli.</t>
  </si>
  <si>
    <t>D + M přechod. dopravní značení, vč. pronájmu po dobu stavby. Zajištění vydání stanovení přechodné i místní úpravy provozu na pozemních komunikaci a příp.vydání rozhodnutí o uzavírce předmětné silnice.Zhotovitel v rámci přípravy stavby  podá žádost o zvláštní užívání komunikace společně s žádostí o stanovení přechodné úpravy provozu.</t>
  </si>
  <si>
    <t>Vyspravení vnějších betonových a železobetonových konstrukcí a panelů, lokální oprava speciální maltou - vyčištění prohlubně vymetením, nátěr plochy adhezním můstkem, zaplnění prohlubně výplňovou maltou, protiskluzová mrazuvzdorná stěrka tl. 40 mm</t>
  </si>
  <si>
    <t>Očištění  a příprava podkladu ploch betonových konstrukcí ocelovými kartáči</t>
  </si>
  <si>
    <t>Vodorovná doprava odstraněných silničních panelů s uložením pro další potřebu na skládku objednatele do7 km</t>
  </si>
  <si>
    <t>Příplatek za naložení a uložení odstraněných silničních panelů dle potřeby objednatele</t>
  </si>
  <si>
    <t>PC001</t>
  </si>
  <si>
    <t>Vodorovné přemístění výkopku z horniny 1 až 4, na skládku zhotovitele</t>
  </si>
  <si>
    <t>Odkopávky pro silnice v hor. 3 do 100 m3</t>
  </si>
  <si>
    <t>Úprava pláně v zářezech v hor. 1-4, se zhutněním</t>
  </si>
  <si>
    <t>Odvoz suti a vybouraných hmot na skládku zhotovitele</t>
  </si>
  <si>
    <t>Včetně naložení na dopravní prostředek a složení na skládku.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</si>
</sst>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164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1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0" fontId="0" fillId="0" borderId="18" xfId="0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4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6" t="s">
        <v>39</v>
      </c>
      <c r="B2" s="186"/>
      <c r="C2" s="186"/>
      <c r="D2" s="186"/>
      <c r="E2" s="186"/>
      <c r="F2" s="186"/>
      <c r="G2" s="186"/>
    </row>
  </sheetData>
  <sheetProtection password="C71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6"/>
  <sheetViews>
    <sheetView showGridLines="0" topLeftCell="B14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0" t="s">
        <v>41</v>
      </c>
      <c r="C1" s="221"/>
      <c r="D1" s="221"/>
      <c r="E1" s="221"/>
      <c r="F1" s="221"/>
      <c r="G1" s="221"/>
      <c r="H1" s="221"/>
      <c r="I1" s="221"/>
      <c r="J1" s="222"/>
    </row>
    <row r="2" spans="1:15" ht="36" customHeight="1" x14ac:dyDescent="0.2">
      <c r="A2" s="2"/>
      <c r="B2" s="76" t="s">
        <v>22</v>
      </c>
      <c r="C2" s="77"/>
      <c r="D2" s="78" t="s">
        <v>43</v>
      </c>
      <c r="E2" s="226" t="s">
        <v>44</v>
      </c>
      <c r="F2" s="227"/>
      <c r="G2" s="227"/>
      <c r="H2" s="227"/>
      <c r="I2" s="227"/>
      <c r="J2" s="228"/>
      <c r="O2" s="1"/>
    </row>
    <row r="3" spans="1:15" ht="27" hidden="1" customHeight="1" x14ac:dyDescent="0.2">
      <c r="A3" s="2"/>
      <c r="B3" s="79"/>
      <c r="C3" s="77"/>
      <c r="D3" s="80"/>
      <c r="E3" s="229"/>
      <c r="F3" s="230"/>
      <c r="G3" s="230"/>
      <c r="H3" s="230"/>
      <c r="I3" s="230"/>
      <c r="J3" s="231"/>
    </row>
    <row r="4" spans="1:15" ht="23.25" customHeight="1" x14ac:dyDescent="0.2">
      <c r="A4" s="2"/>
      <c r="B4" s="81"/>
      <c r="C4" s="82"/>
      <c r="D4" s="83"/>
      <c r="E4" s="210"/>
      <c r="F4" s="210"/>
      <c r="G4" s="210"/>
      <c r="H4" s="210"/>
      <c r="I4" s="210"/>
      <c r="J4" s="211"/>
    </row>
    <row r="5" spans="1:15" ht="24" customHeight="1" x14ac:dyDescent="0.2">
      <c r="A5" s="2"/>
      <c r="B5" s="31" t="s">
        <v>42</v>
      </c>
      <c r="D5" s="214"/>
      <c r="E5" s="215"/>
      <c r="F5" s="215"/>
      <c r="G5" s="215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6"/>
      <c r="E6" s="217"/>
      <c r="F6" s="217"/>
      <c r="G6" s="217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18"/>
      <c r="F7" s="219"/>
      <c r="G7" s="219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3"/>
      <c r="E11" s="233"/>
      <c r="F11" s="233"/>
      <c r="G11" s="233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09"/>
      <c r="E12" s="209"/>
      <c r="F12" s="209"/>
      <c r="G12" s="209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12"/>
      <c r="F13" s="213"/>
      <c r="G13" s="213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2"/>
      <c r="F15" s="232"/>
      <c r="G15" s="234"/>
      <c r="H15" s="234"/>
      <c r="I15" s="234" t="s">
        <v>29</v>
      </c>
      <c r="J15" s="235"/>
    </row>
    <row r="16" spans="1:15" ht="23.25" customHeight="1" x14ac:dyDescent="0.2">
      <c r="A16" s="142" t="s">
        <v>24</v>
      </c>
      <c r="B16" s="38" t="s">
        <v>24</v>
      </c>
      <c r="C16" s="62"/>
      <c r="D16" s="63"/>
      <c r="E16" s="198"/>
      <c r="F16" s="199"/>
      <c r="G16" s="198"/>
      <c r="H16" s="199"/>
      <c r="I16" s="198">
        <f>SUMIF(F62:F72,A16,I62:I72)+SUMIF(F62:F72,"PSU",I62:I72)</f>
        <v>0</v>
      </c>
      <c r="J16" s="200"/>
    </row>
    <row r="17" spans="1:10" ht="23.25" customHeight="1" x14ac:dyDescent="0.2">
      <c r="A17" s="142" t="s">
        <v>25</v>
      </c>
      <c r="B17" s="38" t="s">
        <v>25</v>
      </c>
      <c r="C17" s="62"/>
      <c r="D17" s="63"/>
      <c r="E17" s="198"/>
      <c r="F17" s="199"/>
      <c r="G17" s="198"/>
      <c r="H17" s="199"/>
      <c r="I17" s="198">
        <f>SUMIF(F62:F72,A17,I62:I72)</f>
        <v>0</v>
      </c>
      <c r="J17" s="200"/>
    </row>
    <row r="18" spans="1:10" ht="23.25" customHeight="1" x14ac:dyDescent="0.2">
      <c r="A18" s="142" t="s">
        <v>26</v>
      </c>
      <c r="B18" s="38" t="s">
        <v>26</v>
      </c>
      <c r="C18" s="62"/>
      <c r="D18" s="63"/>
      <c r="E18" s="198"/>
      <c r="F18" s="199"/>
      <c r="G18" s="198"/>
      <c r="H18" s="199"/>
      <c r="I18" s="198">
        <f>SUMIF(F62:F72,A18,I62:I72)</f>
        <v>0</v>
      </c>
      <c r="J18" s="200"/>
    </row>
    <row r="19" spans="1:10" ht="23.25" customHeight="1" x14ac:dyDescent="0.2">
      <c r="A19" s="142" t="s">
        <v>89</v>
      </c>
      <c r="B19" s="38" t="s">
        <v>27</v>
      </c>
      <c r="C19" s="62"/>
      <c r="D19" s="63"/>
      <c r="E19" s="198"/>
      <c r="F19" s="199"/>
      <c r="G19" s="198"/>
      <c r="H19" s="199"/>
      <c r="I19" s="198">
        <f>SUMIF(F62:F72,A19,I62:I72)</f>
        <v>0</v>
      </c>
      <c r="J19" s="200"/>
    </row>
    <row r="20" spans="1:10" ht="23.25" customHeight="1" x14ac:dyDescent="0.2">
      <c r="A20" s="142" t="s">
        <v>90</v>
      </c>
      <c r="B20" s="38" t="s">
        <v>28</v>
      </c>
      <c r="C20" s="62"/>
      <c r="D20" s="63"/>
      <c r="E20" s="198"/>
      <c r="F20" s="199"/>
      <c r="G20" s="198"/>
      <c r="H20" s="199"/>
      <c r="I20" s="198">
        <f>SUMIF(F62:F72,A20,I62:I72)</f>
        <v>0</v>
      </c>
      <c r="J20" s="200"/>
    </row>
    <row r="21" spans="1:10" ht="23.25" customHeight="1" x14ac:dyDescent="0.2">
      <c r="A21" s="2"/>
      <c r="B21" s="48" t="s">
        <v>29</v>
      </c>
      <c r="C21" s="64"/>
      <c r="D21" s="65"/>
      <c r="E21" s="201"/>
      <c r="F21" s="236"/>
      <c r="G21" s="201"/>
      <c r="H21" s="236"/>
      <c r="I21" s="201">
        <f>SUM(I16:J20)</f>
        <v>0</v>
      </c>
      <c r="J21" s="2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96">
        <f>ZakladDPHSniVypocet</f>
        <v>0</v>
      </c>
      <c r="H23" s="197"/>
      <c r="I23" s="197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194">
        <f>I23*E23/100</f>
        <v>0</v>
      </c>
      <c r="H24" s="195"/>
      <c r="I24" s="195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96">
        <f>ZakladDPHZaklVypocet</f>
        <v>0</v>
      </c>
      <c r="H25" s="197"/>
      <c r="I25" s="197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23">
        <f>I25*E25/100</f>
        <v>0</v>
      </c>
      <c r="H26" s="224"/>
      <c r="I26" s="224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25">
        <f>CenaCelkemBezDPH-(ZakladDPHSni+ZakladDPHZakl)</f>
        <v>0</v>
      </c>
      <c r="H27" s="225"/>
      <c r="I27" s="225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04">
        <f>A27</f>
        <v>0</v>
      </c>
      <c r="H28" s="204"/>
      <c r="I28" s="204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35</v>
      </c>
      <c r="C29" s="121"/>
      <c r="D29" s="121"/>
      <c r="E29" s="121"/>
      <c r="F29" s="122"/>
      <c r="G29" s="203">
        <f>ZakladDPHSni+DPHSni+ZakladDPHZakl+DPHZakl+Zaokrouhleni</f>
        <v>0</v>
      </c>
      <c r="H29" s="203"/>
      <c r="I29" s="203"/>
      <c r="J29" s="123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5"/>
      <c r="E34" s="206"/>
      <c r="G34" s="207"/>
      <c r="H34" s="208"/>
      <c r="I34" s="208"/>
      <c r="J34" s="25"/>
    </row>
    <row r="35" spans="1:10" ht="12.75" customHeight="1" x14ac:dyDescent="0.2">
      <c r="A35" s="2"/>
      <c r="B35" s="2"/>
      <c r="D35" s="193" t="s">
        <v>2</v>
      </c>
      <c r="E35" s="19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45</v>
      </c>
      <c r="C39" s="190"/>
      <c r="D39" s="190"/>
      <c r="E39" s="190"/>
      <c r="F39" s="100">
        <f>'VNON VNON Pol'!AE57+'SO101 r01 101 Pol'!AE182+'SO102 102 Pol'!AE34</f>
        <v>0</v>
      </c>
      <c r="G39" s="101">
        <f>'VNON VNON Pol'!AF57+'SO101 r01 101 Pol'!AF182+'SO102 102 Pol'!AF34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customHeight="1" x14ac:dyDescent="0.2">
      <c r="A40" s="88">
        <v>2</v>
      </c>
      <c r="B40" s="105"/>
      <c r="C40" s="189" t="s">
        <v>46</v>
      </c>
      <c r="D40" s="189"/>
      <c r="E40" s="189"/>
      <c r="F40" s="106"/>
      <c r="G40" s="107"/>
      <c r="H40" s="107"/>
      <c r="I40" s="108"/>
      <c r="J40" s="109"/>
    </row>
    <row r="41" spans="1:10" ht="25.5" customHeight="1" x14ac:dyDescent="0.2">
      <c r="A41" s="88">
        <v>2</v>
      </c>
      <c r="B41" s="105" t="s">
        <v>47</v>
      </c>
      <c r="C41" s="189" t="s">
        <v>48</v>
      </c>
      <c r="D41" s="189"/>
      <c r="E41" s="189"/>
      <c r="F41" s="106">
        <f>'VNON VNON Pol'!AE57</f>
        <v>0</v>
      </c>
      <c r="G41" s="107">
        <f>'VNON VNON Pol'!AF57</f>
        <v>0</v>
      </c>
      <c r="H41" s="107"/>
      <c r="I41" s="108">
        <f>F41+G41+H41</f>
        <v>0</v>
      </c>
      <c r="J41" s="109" t="str">
        <f>IF(CenaCelkemVypocet=0,"",I41/CenaCelkemVypocet*100)</f>
        <v/>
      </c>
    </row>
    <row r="42" spans="1:10" ht="25.5" customHeight="1" x14ac:dyDescent="0.2">
      <c r="A42" s="88">
        <v>3</v>
      </c>
      <c r="B42" s="110" t="s">
        <v>47</v>
      </c>
      <c r="C42" s="190" t="s">
        <v>48</v>
      </c>
      <c r="D42" s="190"/>
      <c r="E42" s="190"/>
      <c r="F42" s="111">
        <f>'VNON VNON Pol'!AE57</f>
        <v>0</v>
      </c>
      <c r="G42" s="102">
        <f>'VNON VNON Pol'!AF57</f>
        <v>0</v>
      </c>
      <c r="H42" s="102"/>
      <c r="I42" s="103">
        <f>F42+G42+H42</f>
        <v>0</v>
      </c>
      <c r="J42" s="104" t="str">
        <f>IF(CenaCelkemVypocet=0,"",I42/CenaCelkemVypocet*100)</f>
        <v/>
      </c>
    </row>
    <row r="43" spans="1:10" ht="25.5" customHeight="1" x14ac:dyDescent="0.2">
      <c r="A43" s="88">
        <v>2</v>
      </c>
      <c r="B43" s="105"/>
      <c r="C43" s="189" t="s">
        <v>49</v>
      </c>
      <c r="D43" s="189"/>
      <c r="E43" s="189"/>
      <c r="F43" s="106"/>
      <c r="G43" s="107"/>
      <c r="H43" s="107"/>
      <c r="I43" s="108"/>
      <c r="J43" s="109"/>
    </row>
    <row r="44" spans="1:10" ht="25.5" customHeight="1" x14ac:dyDescent="0.2">
      <c r="A44" s="88">
        <v>2</v>
      </c>
      <c r="B44" s="105" t="s">
        <v>50</v>
      </c>
      <c r="C44" s="189" t="s">
        <v>51</v>
      </c>
      <c r="D44" s="189"/>
      <c r="E44" s="189"/>
      <c r="F44" s="106">
        <f>'SO101 r01 101 Pol'!AE182</f>
        <v>0</v>
      </c>
      <c r="G44" s="107">
        <f>'SO101 r01 101 Pol'!AF182</f>
        <v>0</v>
      </c>
      <c r="H44" s="107"/>
      <c r="I44" s="108">
        <f>F44+G44+H44</f>
        <v>0</v>
      </c>
      <c r="J44" s="109" t="str">
        <f>IF(CenaCelkemVypocet=0,"",I44/CenaCelkemVypocet*100)</f>
        <v/>
      </c>
    </row>
    <row r="45" spans="1:10" ht="25.5" customHeight="1" x14ac:dyDescent="0.2">
      <c r="A45" s="88">
        <v>3</v>
      </c>
      <c r="B45" s="110" t="s">
        <v>52</v>
      </c>
      <c r="C45" s="190" t="s">
        <v>53</v>
      </c>
      <c r="D45" s="190"/>
      <c r="E45" s="190"/>
      <c r="F45" s="111">
        <f>'SO101 r01 101 Pol'!AE182</f>
        <v>0</v>
      </c>
      <c r="G45" s="102">
        <f>'SO101 r01 101 Pol'!AF182</f>
        <v>0</v>
      </c>
      <c r="H45" s="102"/>
      <c r="I45" s="103">
        <f>F45+G45+H45</f>
        <v>0</v>
      </c>
      <c r="J45" s="104" t="str">
        <f>IF(CenaCelkemVypocet=0,"",I45/CenaCelkemVypocet*100)</f>
        <v/>
      </c>
    </row>
    <row r="46" spans="1:10" ht="25.5" customHeight="1" x14ac:dyDescent="0.2">
      <c r="A46" s="88">
        <v>2</v>
      </c>
      <c r="B46" s="105" t="s">
        <v>54</v>
      </c>
      <c r="C46" s="189" t="s">
        <v>55</v>
      </c>
      <c r="D46" s="189"/>
      <c r="E46" s="189"/>
      <c r="F46" s="106">
        <f>'SO102 102 Pol'!AE34</f>
        <v>0</v>
      </c>
      <c r="G46" s="107">
        <f>'SO102 102 Pol'!AF34</f>
        <v>0</v>
      </c>
      <c r="H46" s="107"/>
      <c r="I46" s="108">
        <f>F46+G46+H46</f>
        <v>0</v>
      </c>
      <c r="J46" s="109" t="str">
        <f>IF(CenaCelkemVypocet=0,"",I46/CenaCelkemVypocet*100)</f>
        <v/>
      </c>
    </row>
    <row r="47" spans="1:10" ht="25.5" customHeight="1" x14ac:dyDescent="0.2">
      <c r="A47" s="88">
        <v>3</v>
      </c>
      <c r="B47" s="110" t="s">
        <v>56</v>
      </c>
      <c r="C47" s="190" t="s">
        <v>55</v>
      </c>
      <c r="D47" s="190"/>
      <c r="E47" s="190"/>
      <c r="F47" s="111">
        <f>'SO102 102 Pol'!AE34</f>
        <v>0</v>
      </c>
      <c r="G47" s="102">
        <f>'SO102 102 Pol'!AF34</f>
        <v>0</v>
      </c>
      <c r="H47" s="102"/>
      <c r="I47" s="103">
        <f>F47+G47+H47</f>
        <v>0</v>
      </c>
      <c r="J47" s="104" t="str">
        <f>IF(CenaCelkemVypocet=0,"",I47/CenaCelkemVypocet*100)</f>
        <v/>
      </c>
    </row>
    <row r="48" spans="1:10" ht="25.5" customHeight="1" x14ac:dyDescent="0.2">
      <c r="A48" s="88"/>
      <c r="B48" s="191" t="s">
        <v>57</v>
      </c>
      <c r="C48" s="192"/>
      <c r="D48" s="192"/>
      <c r="E48" s="192"/>
      <c r="F48" s="112">
        <f>SUMIF(A39:A47,"=1",F39:F47)</f>
        <v>0</v>
      </c>
      <c r="G48" s="113">
        <f>SUMIF(A39:A47,"=1",G39:G47)</f>
        <v>0</v>
      </c>
      <c r="H48" s="113">
        <f>SUMIF(A39:A47,"=1",H39:H47)</f>
        <v>0</v>
      </c>
      <c r="I48" s="114">
        <f>SUMIF(A39:A47,"=1",I39:I47)</f>
        <v>0</v>
      </c>
      <c r="J48" s="115">
        <f>SUMIF(A39:A47,"=1",J39:J47)</f>
        <v>0</v>
      </c>
    </row>
    <row r="50" spans="1:10" x14ac:dyDescent="0.2">
      <c r="A50" t="s">
        <v>59</v>
      </c>
      <c r="B50" t="s">
        <v>60</v>
      </c>
    </row>
    <row r="51" spans="1:10" x14ac:dyDescent="0.2">
      <c r="A51" t="s">
        <v>61</v>
      </c>
      <c r="B51" t="s">
        <v>62</v>
      </c>
    </row>
    <row r="52" spans="1:10" x14ac:dyDescent="0.2">
      <c r="A52" t="s">
        <v>63</v>
      </c>
      <c r="B52" t="s">
        <v>64</v>
      </c>
    </row>
    <row r="53" spans="1:10" x14ac:dyDescent="0.2">
      <c r="A53" t="s">
        <v>61</v>
      </c>
      <c r="B53" t="s">
        <v>65</v>
      </c>
    </row>
    <row r="54" spans="1:10" x14ac:dyDescent="0.2">
      <c r="A54" t="s">
        <v>63</v>
      </c>
      <c r="B54" t="s">
        <v>66</v>
      </c>
    </row>
    <row r="55" spans="1:10" x14ac:dyDescent="0.2">
      <c r="A55" t="s">
        <v>61</v>
      </c>
      <c r="B55" t="s">
        <v>67</v>
      </c>
    </row>
    <row r="56" spans="1:10" x14ac:dyDescent="0.2">
      <c r="A56" t="s">
        <v>63</v>
      </c>
      <c r="B56" t="s">
        <v>68</v>
      </c>
    </row>
    <row r="59" spans="1:10" ht="15.75" x14ac:dyDescent="0.25">
      <c r="B59" s="124" t="s">
        <v>69</v>
      </c>
    </row>
    <row r="61" spans="1:10" ht="25.5" customHeight="1" x14ac:dyDescent="0.2">
      <c r="A61" s="126"/>
      <c r="B61" s="129" t="s">
        <v>17</v>
      </c>
      <c r="C61" s="129" t="s">
        <v>5</v>
      </c>
      <c r="D61" s="130"/>
      <c r="E61" s="130"/>
      <c r="F61" s="131" t="s">
        <v>70</v>
      </c>
      <c r="G61" s="131"/>
      <c r="H61" s="131"/>
      <c r="I61" s="131" t="s">
        <v>29</v>
      </c>
      <c r="J61" s="131" t="s">
        <v>0</v>
      </c>
    </row>
    <row r="62" spans="1:10" ht="36.75" customHeight="1" x14ac:dyDescent="0.2">
      <c r="A62" s="127"/>
      <c r="B62" s="132" t="s">
        <v>71</v>
      </c>
      <c r="C62" s="187" t="s">
        <v>72</v>
      </c>
      <c r="D62" s="188"/>
      <c r="E62" s="188"/>
      <c r="F62" s="138" t="s">
        <v>24</v>
      </c>
      <c r="G62" s="139"/>
      <c r="H62" s="139"/>
      <c r="I62" s="139">
        <f>'SO101 r01 101 Pol'!G8</f>
        <v>0</v>
      </c>
      <c r="J62" s="136" t="str">
        <f>IF(I73=0,"",I62/I73*100)</f>
        <v/>
      </c>
    </row>
    <row r="63" spans="1:10" ht="36.75" customHeight="1" x14ac:dyDescent="0.2">
      <c r="A63" s="127"/>
      <c r="B63" s="132" t="s">
        <v>73</v>
      </c>
      <c r="C63" s="187" t="s">
        <v>72</v>
      </c>
      <c r="D63" s="188"/>
      <c r="E63" s="188"/>
      <c r="F63" s="138" t="s">
        <v>24</v>
      </c>
      <c r="G63" s="139"/>
      <c r="H63" s="139"/>
      <c r="I63" s="139">
        <f>'SO101 r01 101 Pol'!G19</f>
        <v>0</v>
      </c>
      <c r="J63" s="136" t="str">
        <f>IF(I73=0,"",I63/I73*100)</f>
        <v/>
      </c>
    </row>
    <row r="64" spans="1:10" ht="36.75" customHeight="1" x14ac:dyDescent="0.2">
      <c r="A64" s="127"/>
      <c r="B64" s="132" t="s">
        <v>74</v>
      </c>
      <c r="C64" s="187" t="s">
        <v>75</v>
      </c>
      <c r="D64" s="188"/>
      <c r="E64" s="188"/>
      <c r="F64" s="138" t="s">
        <v>24</v>
      </c>
      <c r="G64" s="139"/>
      <c r="H64" s="139"/>
      <c r="I64" s="139">
        <f>'SO101 r01 101 Pol'!G89</f>
        <v>0</v>
      </c>
      <c r="J64" s="136" t="str">
        <f>IF(I73=0,"",I64/I73*100)</f>
        <v/>
      </c>
    </row>
    <row r="65" spans="1:10" ht="36.75" customHeight="1" x14ac:dyDescent="0.2">
      <c r="A65" s="127"/>
      <c r="B65" s="132" t="s">
        <v>76</v>
      </c>
      <c r="C65" s="187" t="s">
        <v>77</v>
      </c>
      <c r="D65" s="188"/>
      <c r="E65" s="188"/>
      <c r="F65" s="138" t="s">
        <v>24</v>
      </c>
      <c r="G65" s="139"/>
      <c r="H65" s="139"/>
      <c r="I65" s="139">
        <f>'SO101 r01 101 Pol'!G113</f>
        <v>0</v>
      </c>
      <c r="J65" s="136" t="str">
        <f>IF(I73=0,"",I65/I73*100)</f>
        <v/>
      </c>
    </row>
    <row r="66" spans="1:10" ht="36.75" customHeight="1" x14ac:dyDescent="0.2">
      <c r="A66" s="127"/>
      <c r="B66" s="132" t="s">
        <v>78</v>
      </c>
      <c r="C66" s="187" t="s">
        <v>79</v>
      </c>
      <c r="D66" s="188"/>
      <c r="E66" s="188"/>
      <c r="F66" s="138" t="s">
        <v>24</v>
      </c>
      <c r="G66" s="139"/>
      <c r="H66" s="139"/>
      <c r="I66" s="139">
        <f>'SO102 102 Pol'!G8</f>
        <v>0</v>
      </c>
      <c r="J66" s="136" t="str">
        <f>IF(I73=0,"",I66/I73*100)</f>
        <v/>
      </c>
    </row>
    <row r="67" spans="1:10" ht="36.75" customHeight="1" x14ac:dyDescent="0.2">
      <c r="A67" s="127"/>
      <c r="B67" s="132" t="s">
        <v>80</v>
      </c>
      <c r="C67" s="187" t="s">
        <v>81</v>
      </c>
      <c r="D67" s="188"/>
      <c r="E67" s="188"/>
      <c r="F67" s="138" t="s">
        <v>24</v>
      </c>
      <c r="G67" s="139"/>
      <c r="H67" s="139"/>
      <c r="I67" s="139">
        <f>'SO101 r01 101 Pol'!G157</f>
        <v>0</v>
      </c>
      <c r="J67" s="136" t="str">
        <f>IF(I73=0,"",I67/I73*100)</f>
        <v/>
      </c>
    </row>
    <row r="68" spans="1:10" ht="36.75" customHeight="1" x14ac:dyDescent="0.2">
      <c r="A68" s="127"/>
      <c r="B68" s="132" t="s">
        <v>82</v>
      </c>
      <c r="C68" s="187" t="s">
        <v>83</v>
      </c>
      <c r="D68" s="188"/>
      <c r="E68" s="188"/>
      <c r="F68" s="138" t="s">
        <v>24</v>
      </c>
      <c r="G68" s="139"/>
      <c r="H68" s="139"/>
      <c r="I68" s="139">
        <f>'SO101 r01 101 Pol'!G171+'SO102 102 Pol'!G16</f>
        <v>0</v>
      </c>
      <c r="J68" s="136" t="str">
        <f>IF(I73=0,"",I68/I73*100)</f>
        <v/>
      </c>
    </row>
    <row r="69" spans="1:10" ht="36.75" customHeight="1" x14ac:dyDescent="0.2">
      <c r="A69" s="127"/>
      <c r="B69" s="132" t="s">
        <v>84</v>
      </c>
      <c r="C69" s="187" t="s">
        <v>85</v>
      </c>
      <c r="D69" s="188"/>
      <c r="E69" s="188"/>
      <c r="F69" s="138" t="s">
        <v>25</v>
      </c>
      <c r="G69" s="139"/>
      <c r="H69" s="139"/>
      <c r="I69" s="139">
        <f>'SO102 102 Pol'!G20</f>
        <v>0</v>
      </c>
      <c r="J69" s="136" t="str">
        <f>IF(I73=0,"",I69/I73*100)</f>
        <v/>
      </c>
    </row>
    <row r="70" spans="1:10" ht="36.75" customHeight="1" x14ac:dyDescent="0.2">
      <c r="A70" s="127"/>
      <c r="B70" s="132" t="s">
        <v>86</v>
      </c>
      <c r="C70" s="187" t="s">
        <v>87</v>
      </c>
      <c r="D70" s="188"/>
      <c r="E70" s="188"/>
      <c r="F70" s="138" t="s">
        <v>88</v>
      </c>
      <c r="G70" s="139"/>
      <c r="H70" s="139"/>
      <c r="I70" s="139">
        <f>'SO101 r01 101 Pol'!G175</f>
        <v>0</v>
      </c>
      <c r="J70" s="136" t="str">
        <f>IF(I73=0,"",I70/I73*100)</f>
        <v/>
      </c>
    </row>
    <row r="71" spans="1:10" ht="36.75" customHeight="1" x14ac:dyDescent="0.2">
      <c r="A71" s="127"/>
      <c r="B71" s="132" t="s">
        <v>89</v>
      </c>
      <c r="C71" s="187" t="s">
        <v>27</v>
      </c>
      <c r="D71" s="188"/>
      <c r="E71" s="188"/>
      <c r="F71" s="138" t="s">
        <v>89</v>
      </c>
      <c r="G71" s="139"/>
      <c r="H71" s="139"/>
      <c r="I71" s="139">
        <f>'VNON VNON Pol'!G8</f>
        <v>0</v>
      </c>
      <c r="J71" s="136" t="str">
        <f>IF(I73=0,"",I71/I73*100)</f>
        <v/>
      </c>
    </row>
    <row r="72" spans="1:10" ht="36.75" customHeight="1" x14ac:dyDescent="0.2">
      <c r="A72" s="127"/>
      <c r="B72" s="132" t="s">
        <v>90</v>
      </c>
      <c r="C72" s="187" t="s">
        <v>91</v>
      </c>
      <c r="D72" s="188"/>
      <c r="E72" s="188"/>
      <c r="F72" s="138" t="s">
        <v>90</v>
      </c>
      <c r="G72" s="139"/>
      <c r="H72" s="139"/>
      <c r="I72" s="139">
        <f>'VNON VNON Pol'!G28</f>
        <v>0</v>
      </c>
      <c r="J72" s="136" t="str">
        <f>IF(I73=0,"",I72/I73*100)</f>
        <v/>
      </c>
    </row>
    <row r="73" spans="1:10" ht="25.5" customHeight="1" x14ac:dyDescent="0.2">
      <c r="A73" s="128"/>
      <c r="B73" s="133" t="s">
        <v>1</v>
      </c>
      <c r="C73" s="134"/>
      <c r="D73" s="135"/>
      <c r="E73" s="135"/>
      <c r="F73" s="140"/>
      <c r="G73" s="141"/>
      <c r="H73" s="141"/>
      <c r="I73" s="141">
        <f>SUM(I62:I72)</f>
        <v>0</v>
      </c>
      <c r="J73" s="137">
        <f>SUM(J62:J72)</f>
        <v>0</v>
      </c>
    </row>
    <row r="74" spans="1:10" x14ac:dyDescent="0.2">
      <c r="F74" s="86"/>
      <c r="G74" s="86"/>
      <c r="H74" s="86"/>
      <c r="I74" s="86"/>
      <c r="J74" s="87"/>
    </row>
    <row r="75" spans="1:10" x14ac:dyDescent="0.2">
      <c r="F75" s="86"/>
      <c r="G75" s="86"/>
      <c r="H75" s="86"/>
      <c r="I75" s="86"/>
      <c r="J75" s="87"/>
    </row>
    <row r="76" spans="1:10" x14ac:dyDescent="0.2">
      <c r="F76" s="86"/>
      <c r="G76" s="86"/>
      <c r="H76" s="86"/>
      <c r="I76" s="86"/>
      <c r="J76" s="87"/>
    </row>
  </sheetData>
  <sheetProtection password="C71F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B48:E48"/>
    <mergeCell ref="C62:E62"/>
    <mergeCell ref="C63:E63"/>
    <mergeCell ref="C64:E64"/>
    <mergeCell ref="C65:E65"/>
    <mergeCell ref="C66:E66"/>
    <mergeCell ref="C72:E72"/>
    <mergeCell ref="C67:E67"/>
    <mergeCell ref="C68:E68"/>
    <mergeCell ref="C69:E69"/>
    <mergeCell ref="C70:E70"/>
    <mergeCell ref="C71:E7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7" t="s">
        <v>6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50" t="s">
        <v>7</v>
      </c>
      <c r="B2" s="49"/>
      <c r="C2" s="239"/>
      <c r="D2" s="239"/>
      <c r="E2" s="239"/>
      <c r="F2" s="239"/>
      <c r="G2" s="240"/>
    </row>
    <row r="3" spans="1:7" ht="24.95" customHeight="1" x14ac:dyDescent="0.2">
      <c r="A3" s="50" t="s">
        <v>8</v>
      </c>
      <c r="B3" s="49"/>
      <c r="C3" s="239"/>
      <c r="D3" s="239"/>
      <c r="E3" s="239"/>
      <c r="F3" s="239"/>
      <c r="G3" s="240"/>
    </row>
    <row r="4" spans="1:7" ht="24.95" customHeight="1" x14ac:dyDescent="0.2">
      <c r="A4" s="50" t="s">
        <v>9</v>
      </c>
      <c r="B4" s="49"/>
      <c r="C4" s="239"/>
      <c r="D4" s="239"/>
      <c r="E4" s="239"/>
      <c r="F4" s="239"/>
      <c r="G4" s="240"/>
    </row>
    <row r="5" spans="1:7" x14ac:dyDescent="0.2">
      <c r="B5" s="4"/>
      <c r="C5" s="5"/>
      <c r="D5" s="6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4"/>
  <sheetViews>
    <sheetView tabSelected="1" workbookViewId="0">
      <pane ySplit="7" topLeftCell="A8" activePane="bottomLeft" state="frozen"/>
      <selection pane="bottomLeft" activeCell="F50" sqref="F50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7" t="s">
        <v>92</v>
      </c>
      <c r="B1" s="247"/>
      <c r="C1" s="247"/>
      <c r="D1" s="247"/>
      <c r="E1" s="247"/>
      <c r="F1" s="247"/>
      <c r="G1" s="247"/>
      <c r="AG1" t="s">
        <v>93</v>
      </c>
    </row>
    <row r="2" spans="1:60" ht="24.95" customHeight="1" x14ac:dyDescent="0.2">
      <c r="A2" s="143" t="s">
        <v>7</v>
      </c>
      <c r="B2" s="49" t="s">
        <v>43</v>
      </c>
      <c r="C2" s="248" t="s">
        <v>44</v>
      </c>
      <c r="D2" s="249"/>
      <c r="E2" s="249"/>
      <c r="F2" s="249"/>
      <c r="G2" s="250"/>
      <c r="AG2" t="s">
        <v>94</v>
      </c>
    </row>
    <row r="3" spans="1:60" ht="24.95" customHeight="1" x14ac:dyDescent="0.2">
      <c r="A3" s="143" t="s">
        <v>8</v>
      </c>
      <c r="B3" s="49" t="s">
        <v>47</v>
      </c>
      <c r="C3" s="248" t="s">
        <v>48</v>
      </c>
      <c r="D3" s="249"/>
      <c r="E3" s="249"/>
      <c r="F3" s="249"/>
      <c r="G3" s="250"/>
      <c r="AC3" s="125" t="s">
        <v>94</v>
      </c>
      <c r="AG3" t="s">
        <v>95</v>
      </c>
    </row>
    <row r="4" spans="1:60" ht="24.95" customHeight="1" x14ac:dyDescent="0.2">
      <c r="A4" s="144" t="s">
        <v>9</v>
      </c>
      <c r="B4" s="145" t="s">
        <v>47</v>
      </c>
      <c r="C4" s="251" t="s">
        <v>48</v>
      </c>
      <c r="D4" s="252"/>
      <c r="E4" s="252"/>
      <c r="F4" s="252"/>
      <c r="G4" s="253"/>
      <c r="AG4" t="s">
        <v>96</v>
      </c>
    </row>
    <row r="5" spans="1:60" x14ac:dyDescent="0.2">
      <c r="D5" s="10"/>
    </row>
    <row r="6" spans="1:60" ht="38.25" x14ac:dyDescent="0.2">
      <c r="A6" s="147" t="s">
        <v>97</v>
      </c>
      <c r="B6" s="149" t="s">
        <v>98</v>
      </c>
      <c r="C6" s="149" t="s">
        <v>99</v>
      </c>
      <c r="D6" s="148" t="s">
        <v>100</v>
      </c>
      <c r="E6" s="147" t="s">
        <v>101</v>
      </c>
      <c r="F6" s="146" t="s">
        <v>102</v>
      </c>
      <c r="G6" s="147" t="s">
        <v>29</v>
      </c>
      <c r="H6" s="150" t="s">
        <v>30</v>
      </c>
      <c r="I6" s="150" t="s">
        <v>103</v>
      </c>
      <c r="J6" s="150" t="s">
        <v>31</v>
      </c>
      <c r="K6" s="150" t="s">
        <v>104</v>
      </c>
      <c r="L6" s="150" t="s">
        <v>105</v>
      </c>
      <c r="M6" s="150" t="s">
        <v>106</v>
      </c>
      <c r="N6" s="150" t="s">
        <v>107</v>
      </c>
      <c r="O6" s="150" t="s">
        <v>108</v>
      </c>
      <c r="P6" s="150" t="s">
        <v>109</v>
      </c>
      <c r="Q6" s="150" t="s">
        <v>110</v>
      </c>
      <c r="R6" s="150" t="s">
        <v>111</v>
      </c>
      <c r="S6" s="150" t="s">
        <v>112</v>
      </c>
      <c r="T6" s="150" t="s">
        <v>113</v>
      </c>
      <c r="U6" s="150" t="s">
        <v>114</v>
      </c>
      <c r="V6" s="150" t="s">
        <v>115</v>
      </c>
      <c r="W6" s="150" t="s">
        <v>116</v>
      </c>
      <c r="X6" s="150" t="s">
        <v>117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</row>
    <row r="8" spans="1:60" x14ac:dyDescent="0.2">
      <c r="A8" s="163" t="s">
        <v>118</v>
      </c>
      <c r="B8" s="164" t="s">
        <v>89</v>
      </c>
      <c r="C8" s="178" t="s">
        <v>27</v>
      </c>
      <c r="D8" s="165"/>
      <c r="E8" s="166"/>
      <c r="F8" s="167"/>
      <c r="G8" s="167">
        <f>SUMIF(AG9:AG27,"&lt;&gt;NOR",G9:G27)</f>
        <v>0</v>
      </c>
      <c r="H8" s="167"/>
      <c r="I8" s="167">
        <f>SUM(I9:I27)</f>
        <v>0</v>
      </c>
      <c r="J8" s="167"/>
      <c r="K8" s="167">
        <f>SUM(K9:K27)</f>
        <v>0</v>
      </c>
      <c r="L8" s="167"/>
      <c r="M8" s="167">
        <f>SUM(M9:M27)</f>
        <v>0</v>
      </c>
      <c r="N8" s="166"/>
      <c r="O8" s="166">
        <f>SUM(O9:O27)</f>
        <v>0</v>
      </c>
      <c r="P8" s="166"/>
      <c r="Q8" s="166">
        <f>SUM(Q9:Q27)</f>
        <v>0</v>
      </c>
      <c r="R8" s="167"/>
      <c r="S8" s="167"/>
      <c r="T8" s="168"/>
      <c r="U8" s="162"/>
      <c r="V8" s="162">
        <f>SUM(V9:V27)</f>
        <v>0</v>
      </c>
      <c r="W8" s="162"/>
      <c r="X8" s="162"/>
      <c r="AG8" t="s">
        <v>119</v>
      </c>
    </row>
    <row r="9" spans="1:60" outlineLevel="1" x14ac:dyDescent="0.2">
      <c r="A9" s="170">
        <v>1</v>
      </c>
      <c r="B9" s="171" t="s">
        <v>120</v>
      </c>
      <c r="C9" s="179" t="s">
        <v>354</v>
      </c>
      <c r="D9" s="172" t="s">
        <v>121</v>
      </c>
      <c r="E9" s="173">
        <v>1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3">
        <v>0</v>
      </c>
      <c r="O9" s="173">
        <f>ROUND(E9*N9,2)</f>
        <v>0</v>
      </c>
      <c r="P9" s="173">
        <v>0</v>
      </c>
      <c r="Q9" s="173">
        <f>ROUND(E9*P9,2)</f>
        <v>0</v>
      </c>
      <c r="R9" s="175"/>
      <c r="S9" s="175" t="s">
        <v>122</v>
      </c>
      <c r="T9" s="176" t="s">
        <v>123</v>
      </c>
      <c r="U9" s="161">
        <v>0</v>
      </c>
      <c r="V9" s="161">
        <f>ROUND(E9*U9,2)</f>
        <v>0</v>
      </c>
      <c r="W9" s="161"/>
      <c r="X9" s="161" t="s">
        <v>124</v>
      </c>
      <c r="Y9" s="151"/>
      <c r="Z9" s="151"/>
      <c r="AA9" s="151"/>
      <c r="AB9" s="151"/>
      <c r="AC9" s="151"/>
      <c r="AD9" s="151"/>
      <c r="AE9" s="151"/>
      <c r="AF9" s="151"/>
      <c r="AG9" s="151" t="s">
        <v>125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1" x14ac:dyDescent="0.2">
      <c r="A10" s="158"/>
      <c r="B10" s="159"/>
      <c r="C10" s="243" t="s">
        <v>126</v>
      </c>
      <c r="D10" s="244"/>
      <c r="E10" s="244"/>
      <c r="F10" s="244"/>
      <c r="G10" s="244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51"/>
      <c r="Z10" s="151"/>
      <c r="AA10" s="151"/>
      <c r="AB10" s="151"/>
      <c r="AC10" s="151"/>
      <c r="AD10" s="151"/>
      <c r="AE10" s="151"/>
      <c r="AF10" s="151"/>
      <c r="AG10" s="151" t="s">
        <v>127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77" t="str">
        <f>C10</f>
        <v>Geodetické vytyčení staveniště, vytyčení výškových a polohových bodů stavby, zaměření inženýrských sití  vč. zaměření skutečného provedení stavby se zákresem do katastrální mapy.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241"/>
      <c r="D11" s="242"/>
      <c r="E11" s="242"/>
      <c r="F11" s="242"/>
      <c r="G11" s="242"/>
      <c r="H11" s="161"/>
      <c r="I11" s="161"/>
      <c r="J11" s="161"/>
      <c r="K11" s="161"/>
      <c r="L11" s="161"/>
      <c r="M11" s="161"/>
      <c r="N11" s="160"/>
      <c r="O11" s="160"/>
      <c r="P11" s="160"/>
      <c r="Q11" s="160"/>
      <c r="R11" s="161"/>
      <c r="S11" s="161"/>
      <c r="T11" s="161"/>
      <c r="U11" s="161"/>
      <c r="V11" s="161"/>
      <c r="W11" s="161"/>
      <c r="X11" s="161"/>
      <c r="Y11" s="151"/>
      <c r="Z11" s="151"/>
      <c r="AA11" s="151"/>
      <c r="AB11" s="151"/>
      <c r="AC11" s="151"/>
      <c r="AD11" s="151"/>
      <c r="AE11" s="151"/>
      <c r="AF11" s="151"/>
      <c r="AG11" s="151" t="s">
        <v>128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70">
        <v>2</v>
      </c>
      <c r="B12" s="171" t="s">
        <v>129</v>
      </c>
      <c r="C12" s="179" t="s">
        <v>353</v>
      </c>
      <c r="D12" s="172" t="s">
        <v>121</v>
      </c>
      <c r="E12" s="173">
        <v>1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21</v>
      </c>
      <c r="M12" s="175">
        <f>G12*(1+L12/100)</f>
        <v>0</v>
      </c>
      <c r="N12" s="173">
        <v>0</v>
      </c>
      <c r="O12" s="173">
        <f>ROUND(E12*N12,2)</f>
        <v>0</v>
      </c>
      <c r="P12" s="173">
        <v>0</v>
      </c>
      <c r="Q12" s="173">
        <f>ROUND(E12*P12,2)</f>
        <v>0</v>
      </c>
      <c r="R12" s="175"/>
      <c r="S12" s="175" t="s">
        <v>122</v>
      </c>
      <c r="T12" s="176" t="s">
        <v>123</v>
      </c>
      <c r="U12" s="161">
        <v>0</v>
      </c>
      <c r="V12" s="161">
        <f>ROUND(E12*U12,2)</f>
        <v>0</v>
      </c>
      <c r="W12" s="161"/>
      <c r="X12" s="161" t="s">
        <v>124</v>
      </c>
      <c r="Y12" s="151"/>
      <c r="Z12" s="151"/>
      <c r="AA12" s="151"/>
      <c r="AB12" s="151"/>
      <c r="AC12" s="151"/>
      <c r="AD12" s="151"/>
      <c r="AE12" s="151"/>
      <c r="AF12" s="151"/>
      <c r="AG12" s="151" t="s">
        <v>125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243" t="s">
        <v>130</v>
      </c>
      <c r="D13" s="244"/>
      <c r="E13" s="244"/>
      <c r="F13" s="244"/>
      <c r="G13" s="244"/>
      <c r="H13" s="161"/>
      <c r="I13" s="161"/>
      <c r="J13" s="161"/>
      <c r="K13" s="161"/>
      <c r="L13" s="161"/>
      <c r="M13" s="161"/>
      <c r="N13" s="160"/>
      <c r="O13" s="160"/>
      <c r="P13" s="160"/>
      <c r="Q13" s="160"/>
      <c r="R13" s="161"/>
      <c r="S13" s="161"/>
      <c r="T13" s="161"/>
      <c r="U13" s="161"/>
      <c r="V13" s="161"/>
      <c r="W13" s="161"/>
      <c r="X13" s="161"/>
      <c r="Y13" s="151"/>
      <c r="Z13" s="151"/>
      <c r="AA13" s="151"/>
      <c r="AB13" s="151"/>
      <c r="AC13" s="151"/>
      <c r="AD13" s="151"/>
      <c r="AE13" s="151"/>
      <c r="AF13" s="151"/>
      <c r="AG13" s="151" t="s">
        <v>127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77" t="str">
        <f>C13</f>
        <v>Vytýčení stávajících inženýrských sítí v místě stavby z hlediska jejich ochrany při provádění stavby.</v>
      </c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241"/>
      <c r="D14" s="242"/>
      <c r="E14" s="242"/>
      <c r="F14" s="242"/>
      <c r="G14" s="242"/>
      <c r="H14" s="161"/>
      <c r="I14" s="161"/>
      <c r="J14" s="161"/>
      <c r="K14" s="161"/>
      <c r="L14" s="161"/>
      <c r="M14" s="161"/>
      <c r="N14" s="160"/>
      <c r="O14" s="160"/>
      <c r="P14" s="160"/>
      <c r="Q14" s="160"/>
      <c r="R14" s="161"/>
      <c r="S14" s="161"/>
      <c r="T14" s="161"/>
      <c r="U14" s="161"/>
      <c r="V14" s="161"/>
      <c r="W14" s="161"/>
      <c r="X14" s="161"/>
      <c r="Y14" s="151"/>
      <c r="Z14" s="151"/>
      <c r="AA14" s="151"/>
      <c r="AB14" s="151"/>
      <c r="AC14" s="151"/>
      <c r="AD14" s="151"/>
      <c r="AE14" s="151"/>
      <c r="AF14" s="151"/>
      <c r="AG14" s="151" t="s">
        <v>128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0">
        <v>3</v>
      </c>
      <c r="B15" s="171" t="s">
        <v>131</v>
      </c>
      <c r="C15" s="179" t="s">
        <v>132</v>
      </c>
      <c r="D15" s="172" t="s">
        <v>121</v>
      </c>
      <c r="E15" s="173">
        <v>1</v>
      </c>
      <c r="F15" s="174"/>
      <c r="G15" s="175">
        <f>ROUND(E15*F15,2)</f>
        <v>0</v>
      </c>
      <c r="H15" s="174"/>
      <c r="I15" s="175">
        <f>ROUND(E15*H15,2)</f>
        <v>0</v>
      </c>
      <c r="J15" s="174"/>
      <c r="K15" s="175">
        <f>ROUND(E15*J15,2)</f>
        <v>0</v>
      </c>
      <c r="L15" s="175">
        <v>21</v>
      </c>
      <c r="M15" s="175">
        <f>G15*(1+L15/100)</f>
        <v>0</v>
      </c>
      <c r="N15" s="173">
        <v>0</v>
      </c>
      <c r="O15" s="173">
        <f>ROUND(E15*N15,2)</f>
        <v>0</v>
      </c>
      <c r="P15" s="173">
        <v>0</v>
      </c>
      <c r="Q15" s="173">
        <f>ROUND(E15*P15,2)</f>
        <v>0</v>
      </c>
      <c r="R15" s="175"/>
      <c r="S15" s="175" t="s">
        <v>122</v>
      </c>
      <c r="T15" s="176" t="s">
        <v>123</v>
      </c>
      <c r="U15" s="161">
        <v>0</v>
      </c>
      <c r="V15" s="161">
        <f>ROUND(E15*U15,2)</f>
        <v>0</v>
      </c>
      <c r="W15" s="161"/>
      <c r="X15" s="161" t="s">
        <v>124</v>
      </c>
      <c r="Y15" s="151"/>
      <c r="Z15" s="151"/>
      <c r="AA15" s="151"/>
      <c r="AB15" s="151"/>
      <c r="AC15" s="151"/>
      <c r="AD15" s="151"/>
      <c r="AE15" s="151"/>
      <c r="AF15" s="151"/>
      <c r="AG15" s="151" t="s">
        <v>125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33.75" outlineLevel="1" x14ac:dyDescent="0.2">
      <c r="A16" s="158"/>
      <c r="B16" s="159"/>
      <c r="C16" s="243" t="s">
        <v>133</v>
      </c>
      <c r="D16" s="244"/>
      <c r="E16" s="244"/>
      <c r="F16" s="244"/>
      <c r="G16" s="244"/>
      <c r="H16" s="161"/>
      <c r="I16" s="161"/>
      <c r="J16" s="161"/>
      <c r="K16" s="161"/>
      <c r="L16" s="161"/>
      <c r="M16" s="161"/>
      <c r="N16" s="160"/>
      <c r="O16" s="160"/>
      <c r="P16" s="160"/>
      <c r="Q16" s="160"/>
      <c r="R16" s="161"/>
      <c r="S16" s="161"/>
      <c r="T16" s="161"/>
      <c r="U16" s="161"/>
      <c r="V16" s="161"/>
      <c r="W16" s="161"/>
      <c r="X16" s="161"/>
      <c r="Y16" s="151"/>
      <c r="Z16" s="151"/>
      <c r="AA16" s="151"/>
      <c r="AB16" s="151"/>
      <c r="AC16" s="151"/>
      <c r="AD16" s="151"/>
      <c r="AE16" s="151"/>
      <c r="AF16" s="151"/>
      <c r="AG16" s="151" t="s">
        <v>127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77" t="str">
        <f>C16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 včetně oplocení, dočasných komunikací a zpev.ploch, skladovacích ploch, dočasných deponií,</v>
      </c>
      <c r="BB16" s="151"/>
      <c r="BC16" s="151"/>
      <c r="BD16" s="151"/>
      <c r="BE16" s="151"/>
      <c r="BF16" s="151"/>
      <c r="BG16" s="151"/>
      <c r="BH16" s="151"/>
    </row>
    <row r="17" spans="1:60" ht="22.5" outlineLevel="1" x14ac:dyDescent="0.2">
      <c r="A17" s="158"/>
      <c r="B17" s="159"/>
      <c r="C17" s="245" t="s">
        <v>134</v>
      </c>
      <c r="D17" s="246"/>
      <c r="E17" s="246"/>
      <c r="F17" s="246"/>
      <c r="G17" s="246"/>
      <c r="H17" s="161"/>
      <c r="I17" s="161"/>
      <c r="J17" s="161"/>
      <c r="K17" s="161"/>
      <c r="L17" s="161"/>
      <c r="M17" s="161"/>
      <c r="N17" s="160"/>
      <c r="O17" s="160"/>
      <c r="P17" s="160"/>
      <c r="Q17" s="160"/>
      <c r="R17" s="161"/>
      <c r="S17" s="161"/>
      <c r="T17" s="161"/>
      <c r="U17" s="161"/>
      <c r="V17" s="161"/>
      <c r="W17" s="161"/>
      <c r="X17" s="161"/>
      <c r="Y17" s="151"/>
      <c r="Z17" s="151"/>
      <c r="AA17" s="151"/>
      <c r="AB17" s="151"/>
      <c r="AC17" s="151"/>
      <c r="AD17" s="151"/>
      <c r="AE17" s="151"/>
      <c r="AF17" s="151"/>
      <c r="AG17" s="151" t="s">
        <v>127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77" t="str">
        <f>C17</f>
        <v>ochrany sousedních pozemků a objektů vč.stromů ap., objektů a zařízení pro zajištění organizace a bezpečnosti provozu sídliště vozidel i pěších v průběhu stavby, bezpečnost a ochranu zdraví na staveništi, ap.</v>
      </c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241"/>
      <c r="D18" s="242"/>
      <c r="E18" s="242"/>
      <c r="F18" s="242"/>
      <c r="G18" s="242"/>
      <c r="H18" s="161"/>
      <c r="I18" s="161"/>
      <c r="J18" s="161"/>
      <c r="K18" s="161"/>
      <c r="L18" s="161"/>
      <c r="M18" s="161"/>
      <c r="N18" s="160"/>
      <c r="O18" s="160"/>
      <c r="P18" s="160"/>
      <c r="Q18" s="160"/>
      <c r="R18" s="161"/>
      <c r="S18" s="161"/>
      <c r="T18" s="161"/>
      <c r="U18" s="161"/>
      <c r="V18" s="161"/>
      <c r="W18" s="161"/>
      <c r="X18" s="161"/>
      <c r="Y18" s="151"/>
      <c r="Z18" s="151"/>
      <c r="AA18" s="151"/>
      <c r="AB18" s="151"/>
      <c r="AC18" s="151"/>
      <c r="AD18" s="151"/>
      <c r="AE18" s="151"/>
      <c r="AF18" s="151"/>
      <c r="AG18" s="151" t="s">
        <v>128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70">
        <v>4</v>
      </c>
      <c r="B19" s="171" t="s">
        <v>135</v>
      </c>
      <c r="C19" s="179" t="s">
        <v>136</v>
      </c>
      <c r="D19" s="172" t="s">
        <v>121</v>
      </c>
      <c r="E19" s="173">
        <v>1</v>
      </c>
      <c r="F19" s="174"/>
      <c r="G19" s="175">
        <f>ROUND(E19*F19,2)</f>
        <v>0</v>
      </c>
      <c r="H19" s="174"/>
      <c r="I19" s="175">
        <f>ROUND(E19*H19,2)</f>
        <v>0</v>
      </c>
      <c r="J19" s="174"/>
      <c r="K19" s="175">
        <f>ROUND(E19*J19,2)</f>
        <v>0</v>
      </c>
      <c r="L19" s="175">
        <v>21</v>
      </c>
      <c r="M19" s="175">
        <f>G19*(1+L19/100)</f>
        <v>0</v>
      </c>
      <c r="N19" s="173">
        <v>0</v>
      </c>
      <c r="O19" s="173">
        <f>ROUND(E19*N19,2)</f>
        <v>0</v>
      </c>
      <c r="P19" s="173">
        <v>0</v>
      </c>
      <c r="Q19" s="173">
        <f>ROUND(E19*P19,2)</f>
        <v>0</v>
      </c>
      <c r="R19" s="175"/>
      <c r="S19" s="175" t="s">
        <v>122</v>
      </c>
      <c r="T19" s="176" t="s">
        <v>123</v>
      </c>
      <c r="U19" s="161">
        <v>0</v>
      </c>
      <c r="V19" s="161">
        <f>ROUND(E19*U19,2)</f>
        <v>0</v>
      </c>
      <c r="W19" s="161"/>
      <c r="X19" s="161" t="s">
        <v>124</v>
      </c>
      <c r="Y19" s="151"/>
      <c r="Z19" s="151"/>
      <c r="AA19" s="151"/>
      <c r="AB19" s="151"/>
      <c r="AC19" s="151"/>
      <c r="AD19" s="151"/>
      <c r="AE19" s="151"/>
      <c r="AF19" s="151"/>
      <c r="AG19" s="151" t="s">
        <v>125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33.75" outlineLevel="1" x14ac:dyDescent="0.2">
      <c r="A20" s="158"/>
      <c r="B20" s="159"/>
      <c r="C20" s="243" t="s">
        <v>137</v>
      </c>
      <c r="D20" s="244"/>
      <c r="E20" s="244"/>
      <c r="F20" s="244"/>
      <c r="G20" s="244"/>
      <c r="H20" s="161"/>
      <c r="I20" s="161"/>
      <c r="J20" s="161"/>
      <c r="K20" s="161"/>
      <c r="L20" s="161"/>
      <c r="M20" s="161"/>
      <c r="N20" s="160"/>
      <c r="O20" s="160"/>
      <c r="P20" s="160"/>
      <c r="Q20" s="160"/>
      <c r="R20" s="161"/>
      <c r="S20" s="161"/>
      <c r="T20" s="161"/>
      <c r="U20" s="161"/>
      <c r="V20" s="161"/>
      <c r="W20" s="161"/>
      <c r="X20" s="161"/>
      <c r="Y20" s="151"/>
      <c r="Z20" s="151"/>
      <c r="AA20" s="151"/>
      <c r="AB20" s="151"/>
      <c r="AC20" s="151"/>
      <c r="AD20" s="151"/>
      <c r="AE20" s="151"/>
      <c r="AF20" s="151"/>
      <c r="AG20" s="151" t="s">
        <v>127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77" t="str">
        <f>C20</f>
        <v>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v>
      </c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241"/>
      <c r="D21" s="242"/>
      <c r="E21" s="242"/>
      <c r="F21" s="242"/>
      <c r="G21" s="242"/>
      <c r="H21" s="161"/>
      <c r="I21" s="161"/>
      <c r="J21" s="161"/>
      <c r="K21" s="161"/>
      <c r="L21" s="161"/>
      <c r="M21" s="161"/>
      <c r="N21" s="160"/>
      <c r="O21" s="160"/>
      <c r="P21" s="160"/>
      <c r="Q21" s="160"/>
      <c r="R21" s="161"/>
      <c r="S21" s="161"/>
      <c r="T21" s="161"/>
      <c r="U21" s="161"/>
      <c r="V21" s="161"/>
      <c r="W21" s="161"/>
      <c r="X21" s="161"/>
      <c r="Y21" s="151"/>
      <c r="Z21" s="151"/>
      <c r="AA21" s="151"/>
      <c r="AB21" s="151"/>
      <c r="AC21" s="151"/>
      <c r="AD21" s="151"/>
      <c r="AE21" s="151"/>
      <c r="AF21" s="151"/>
      <c r="AG21" s="151" t="s">
        <v>128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70">
        <v>5</v>
      </c>
      <c r="B22" s="171" t="s">
        <v>138</v>
      </c>
      <c r="C22" s="179" t="s">
        <v>139</v>
      </c>
      <c r="D22" s="172" t="s">
        <v>121</v>
      </c>
      <c r="E22" s="173">
        <v>1</v>
      </c>
      <c r="F22" s="174"/>
      <c r="G22" s="175">
        <f>ROUND(E22*F22,2)</f>
        <v>0</v>
      </c>
      <c r="H22" s="174"/>
      <c r="I22" s="175">
        <f>ROUND(E22*H22,2)</f>
        <v>0</v>
      </c>
      <c r="J22" s="174"/>
      <c r="K22" s="175">
        <f>ROUND(E22*J22,2)</f>
        <v>0</v>
      </c>
      <c r="L22" s="175">
        <v>21</v>
      </c>
      <c r="M22" s="175">
        <f>G22*(1+L22/100)</f>
        <v>0</v>
      </c>
      <c r="N22" s="173">
        <v>0</v>
      </c>
      <c r="O22" s="173">
        <f>ROUND(E22*N22,2)</f>
        <v>0</v>
      </c>
      <c r="P22" s="173">
        <v>0</v>
      </c>
      <c r="Q22" s="173">
        <f>ROUND(E22*P22,2)</f>
        <v>0</v>
      </c>
      <c r="R22" s="175"/>
      <c r="S22" s="175" t="s">
        <v>122</v>
      </c>
      <c r="T22" s="176" t="s">
        <v>123</v>
      </c>
      <c r="U22" s="161">
        <v>0</v>
      </c>
      <c r="V22" s="161">
        <f>ROUND(E22*U22,2)</f>
        <v>0</v>
      </c>
      <c r="W22" s="161"/>
      <c r="X22" s="161" t="s">
        <v>124</v>
      </c>
      <c r="Y22" s="151"/>
      <c r="Z22" s="151"/>
      <c r="AA22" s="151"/>
      <c r="AB22" s="151"/>
      <c r="AC22" s="151"/>
      <c r="AD22" s="151"/>
      <c r="AE22" s="151"/>
      <c r="AF22" s="151"/>
      <c r="AG22" s="151" t="s">
        <v>125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33.75" outlineLevel="1" x14ac:dyDescent="0.2">
      <c r="A23" s="158"/>
      <c r="B23" s="159"/>
      <c r="C23" s="243" t="s">
        <v>140</v>
      </c>
      <c r="D23" s="244"/>
      <c r="E23" s="244"/>
      <c r="F23" s="244"/>
      <c r="G23" s="244"/>
      <c r="H23" s="161"/>
      <c r="I23" s="161"/>
      <c r="J23" s="161"/>
      <c r="K23" s="161"/>
      <c r="L23" s="161"/>
      <c r="M23" s="161"/>
      <c r="N23" s="160"/>
      <c r="O23" s="160"/>
      <c r="P23" s="160"/>
      <c r="Q23" s="160"/>
      <c r="R23" s="161"/>
      <c r="S23" s="161"/>
      <c r="T23" s="161"/>
      <c r="U23" s="161"/>
      <c r="V23" s="161"/>
      <c r="W23" s="161"/>
      <c r="X23" s="161"/>
      <c r="Y23" s="151"/>
      <c r="Z23" s="151"/>
      <c r="AA23" s="151"/>
      <c r="AB23" s="151"/>
      <c r="AC23" s="151"/>
      <c r="AD23" s="151"/>
      <c r="AE23" s="151"/>
      <c r="AF23" s="151"/>
      <c r="AG23" s="151" t="s">
        <v>127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77" t="str">
        <f>C23</f>
        <v>Odstranění objektů zařízení staveniště včetně dočasných komunikací a zp.ploch, oplocení, hygienického zázemí, přípojek energií a jejich odvoz. Položka zahrnuje i náklady na úpravu povrchů po odstranění zařízení staveniště a úklid ploch, na kterých bylo zařízení staveniště provozováno.</v>
      </c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241"/>
      <c r="D24" s="242"/>
      <c r="E24" s="242"/>
      <c r="F24" s="242"/>
      <c r="G24" s="242"/>
      <c r="H24" s="161"/>
      <c r="I24" s="161"/>
      <c r="J24" s="161"/>
      <c r="K24" s="161"/>
      <c r="L24" s="161"/>
      <c r="M24" s="161"/>
      <c r="N24" s="160"/>
      <c r="O24" s="160"/>
      <c r="P24" s="160"/>
      <c r="Q24" s="160"/>
      <c r="R24" s="161"/>
      <c r="S24" s="161"/>
      <c r="T24" s="161"/>
      <c r="U24" s="161"/>
      <c r="V24" s="161"/>
      <c r="W24" s="161"/>
      <c r="X24" s="161"/>
      <c r="Y24" s="151"/>
      <c r="Z24" s="151"/>
      <c r="AA24" s="151"/>
      <c r="AB24" s="151"/>
      <c r="AC24" s="151"/>
      <c r="AD24" s="151"/>
      <c r="AE24" s="151"/>
      <c r="AF24" s="151"/>
      <c r="AG24" s="151" t="s">
        <v>128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70">
        <v>6</v>
      </c>
      <c r="B25" s="171" t="s">
        <v>141</v>
      </c>
      <c r="C25" s="179" t="s">
        <v>142</v>
      </c>
      <c r="D25" s="172" t="s">
        <v>121</v>
      </c>
      <c r="E25" s="173">
        <v>1</v>
      </c>
      <c r="F25" s="174"/>
      <c r="G25" s="175">
        <f>ROUND(E25*F25,2)</f>
        <v>0</v>
      </c>
      <c r="H25" s="174"/>
      <c r="I25" s="175">
        <f>ROUND(E25*H25,2)</f>
        <v>0</v>
      </c>
      <c r="J25" s="174"/>
      <c r="K25" s="175">
        <f>ROUND(E25*J25,2)</f>
        <v>0</v>
      </c>
      <c r="L25" s="175">
        <v>21</v>
      </c>
      <c r="M25" s="175">
        <f>G25*(1+L25/100)</f>
        <v>0</v>
      </c>
      <c r="N25" s="173">
        <v>0</v>
      </c>
      <c r="O25" s="173">
        <f>ROUND(E25*N25,2)</f>
        <v>0</v>
      </c>
      <c r="P25" s="173">
        <v>0</v>
      </c>
      <c r="Q25" s="173">
        <f>ROUND(E25*P25,2)</f>
        <v>0</v>
      </c>
      <c r="R25" s="175"/>
      <c r="S25" s="175" t="s">
        <v>122</v>
      </c>
      <c r="T25" s="176" t="s">
        <v>123</v>
      </c>
      <c r="U25" s="161">
        <v>0</v>
      </c>
      <c r="V25" s="161">
        <f>ROUND(E25*U25,2)</f>
        <v>0</v>
      </c>
      <c r="W25" s="161"/>
      <c r="X25" s="161" t="s">
        <v>124</v>
      </c>
      <c r="Y25" s="151"/>
      <c r="Z25" s="151"/>
      <c r="AA25" s="151"/>
      <c r="AB25" s="151"/>
      <c r="AC25" s="151"/>
      <c r="AD25" s="151"/>
      <c r="AE25" s="151"/>
      <c r="AF25" s="151"/>
      <c r="AG25" s="151" t="s">
        <v>125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33.75" outlineLevel="1" x14ac:dyDescent="0.2">
      <c r="A26" s="158"/>
      <c r="B26" s="159"/>
      <c r="C26" s="243" t="s">
        <v>143</v>
      </c>
      <c r="D26" s="244"/>
      <c r="E26" s="244"/>
      <c r="F26" s="244"/>
      <c r="G26" s="244"/>
      <c r="H26" s="161"/>
      <c r="I26" s="161"/>
      <c r="J26" s="161"/>
      <c r="K26" s="161"/>
      <c r="L26" s="161"/>
      <c r="M26" s="161"/>
      <c r="N26" s="160"/>
      <c r="O26" s="160"/>
      <c r="P26" s="160"/>
      <c r="Q26" s="160"/>
      <c r="R26" s="161"/>
      <c r="S26" s="161"/>
      <c r="T26" s="161"/>
      <c r="U26" s="161"/>
      <c r="V26" s="161"/>
      <c r="W26" s="161"/>
      <c r="X26" s="161"/>
      <c r="Y26" s="151"/>
      <c r="Z26" s="151"/>
      <c r="AA26" s="151"/>
      <c r="AB26" s="151"/>
      <c r="AC26" s="151"/>
      <c r="AD26" s="151"/>
      <c r="AE26" s="151"/>
      <c r="AF26" s="151"/>
      <c r="AG26" s="151" t="s">
        <v>127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77" t="str">
        <f>C26</f>
        <v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v>
      </c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241"/>
      <c r="D27" s="242"/>
      <c r="E27" s="242"/>
      <c r="F27" s="242"/>
      <c r="G27" s="242"/>
      <c r="H27" s="161"/>
      <c r="I27" s="161"/>
      <c r="J27" s="161"/>
      <c r="K27" s="161"/>
      <c r="L27" s="161"/>
      <c r="M27" s="161"/>
      <c r="N27" s="160"/>
      <c r="O27" s="160"/>
      <c r="P27" s="160"/>
      <c r="Q27" s="160"/>
      <c r="R27" s="161"/>
      <c r="S27" s="161"/>
      <c r="T27" s="161"/>
      <c r="U27" s="161"/>
      <c r="V27" s="161"/>
      <c r="W27" s="161"/>
      <c r="X27" s="161"/>
      <c r="Y27" s="151"/>
      <c r="Z27" s="151"/>
      <c r="AA27" s="151"/>
      <c r="AB27" s="151"/>
      <c r="AC27" s="151"/>
      <c r="AD27" s="151"/>
      <c r="AE27" s="151"/>
      <c r="AF27" s="151"/>
      <c r="AG27" s="151" t="s">
        <v>128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x14ac:dyDescent="0.2">
      <c r="A28" s="163" t="s">
        <v>118</v>
      </c>
      <c r="B28" s="164" t="s">
        <v>90</v>
      </c>
      <c r="C28" s="178" t="s">
        <v>28</v>
      </c>
      <c r="D28" s="165"/>
      <c r="E28" s="166"/>
      <c r="F28" s="167"/>
      <c r="G28" s="167">
        <f>SUMIF(AG29:AG55,"&lt;&gt;NOR",G29:G55)</f>
        <v>0</v>
      </c>
      <c r="H28" s="167"/>
      <c r="I28" s="167">
        <f>SUM(I29:I55)</f>
        <v>0</v>
      </c>
      <c r="J28" s="167"/>
      <c r="K28" s="167">
        <f>SUM(K29:K55)</f>
        <v>0</v>
      </c>
      <c r="L28" s="167"/>
      <c r="M28" s="167">
        <f>SUM(M29:M55)</f>
        <v>0</v>
      </c>
      <c r="N28" s="166"/>
      <c r="O28" s="166">
        <f>SUM(O29:O55)</f>
        <v>0</v>
      </c>
      <c r="P28" s="166"/>
      <c r="Q28" s="166">
        <f>SUM(Q29:Q55)</f>
        <v>0</v>
      </c>
      <c r="R28" s="167"/>
      <c r="S28" s="167"/>
      <c r="T28" s="168"/>
      <c r="U28" s="162"/>
      <c r="V28" s="162">
        <f>SUM(V29:V55)</f>
        <v>0</v>
      </c>
      <c r="W28" s="162"/>
      <c r="X28" s="162"/>
      <c r="AG28" t="s">
        <v>119</v>
      </c>
    </row>
    <row r="29" spans="1:60" outlineLevel="1" x14ac:dyDescent="0.2">
      <c r="A29" s="170">
        <v>7</v>
      </c>
      <c r="B29" s="171" t="s">
        <v>144</v>
      </c>
      <c r="C29" s="179" t="s">
        <v>145</v>
      </c>
      <c r="D29" s="172" t="s">
        <v>121</v>
      </c>
      <c r="E29" s="173">
        <v>1</v>
      </c>
      <c r="F29" s="174"/>
      <c r="G29" s="175">
        <f>ROUND(E29*F29,2)</f>
        <v>0</v>
      </c>
      <c r="H29" s="174"/>
      <c r="I29" s="175">
        <f>ROUND(E29*H29,2)</f>
        <v>0</v>
      </c>
      <c r="J29" s="174"/>
      <c r="K29" s="175">
        <f>ROUND(E29*J29,2)</f>
        <v>0</v>
      </c>
      <c r="L29" s="175">
        <v>21</v>
      </c>
      <c r="M29" s="175">
        <f>G29*(1+L29/100)</f>
        <v>0</v>
      </c>
      <c r="N29" s="173">
        <v>0</v>
      </c>
      <c r="O29" s="173">
        <f>ROUND(E29*N29,2)</f>
        <v>0</v>
      </c>
      <c r="P29" s="173">
        <v>0</v>
      </c>
      <c r="Q29" s="173">
        <f>ROUND(E29*P29,2)</f>
        <v>0</v>
      </c>
      <c r="R29" s="175"/>
      <c r="S29" s="175" t="s">
        <v>122</v>
      </c>
      <c r="T29" s="176" t="s">
        <v>123</v>
      </c>
      <c r="U29" s="161">
        <v>0</v>
      </c>
      <c r="V29" s="161">
        <f>ROUND(E29*U29,2)</f>
        <v>0</v>
      </c>
      <c r="W29" s="161"/>
      <c r="X29" s="161" t="s">
        <v>124</v>
      </c>
      <c r="Y29" s="151"/>
      <c r="Z29" s="151"/>
      <c r="AA29" s="151"/>
      <c r="AB29" s="151"/>
      <c r="AC29" s="151"/>
      <c r="AD29" s="151"/>
      <c r="AE29" s="151"/>
      <c r="AF29" s="151"/>
      <c r="AG29" s="151" t="s">
        <v>125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33.75" outlineLevel="1" x14ac:dyDescent="0.2">
      <c r="A30" s="158"/>
      <c r="B30" s="159"/>
      <c r="C30" s="243" t="s">
        <v>358</v>
      </c>
      <c r="D30" s="244"/>
      <c r="E30" s="244"/>
      <c r="F30" s="244"/>
      <c r="G30" s="244"/>
      <c r="H30" s="161"/>
      <c r="I30" s="161"/>
      <c r="J30" s="161"/>
      <c r="K30" s="161"/>
      <c r="L30" s="161"/>
      <c r="M30" s="161"/>
      <c r="N30" s="160"/>
      <c r="O30" s="160"/>
      <c r="P30" s="160"/>
      <c r="Q30" s="160"/>
      <c r="R30" s="161"/>
      <c r="S30" s="161"/>
      <c r="T30" s="161"/>
      <c r="U30" s="161"/>
      <c r="V30" s="161"/>
      <c r="W30" s="161"/>
      <c r="X30" s="161"/>
      <c r="Y30" s="151"/>
      <c r="Z30" s="151"/>
      <c r="AA30" s="151"/>
      <c r="AB30" s="151"/>
      <c r="AC30" s="151"/>
      <c r="AD30" s="151"/>
      <c r="AE30" s="151"/>
      <c r="AF30" s="151"/>
      <c r="AG30" s="151" t="s">
        <v>127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77" t="str">
        <f>C30</f>
        <v>D + M přechod. dopravní značení, vč. pronájmu po dobu stavby. Zajištění vydání stanovení přechodné i místní úpravy provozu na pozemních komunikaci a příp.vydání rozhodnutí o uzavírce předmětné silnice.Zhotovitel v rámci přípravy stavby  podá žádost o zvláštní užívání komunikace společně s žádostí o stanovení přechodné úpravy provozu.</v>
      </c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241"/>
      <c r="D31" s="242"/>
      <c r="E31" s="242"/>
      <c r="F31" s="242"/>
      <c r="G31" s="242"/>
      <c r="H31" s="161"/>
      <c r="I31" s="161"/>
      <c r="J31" s="161"/>
      <c r="K31" s="161"/>
      <c r="L31" s="161"/>
      <c r="M31" s="161"/>
      <c r="N31" s="160"/>
      <c r="O31" s="160"/>
      <c r="P31" s="160"/>
      <c r="Q31" s="160"/>
      <c r="R31" s="161"/>
      <c r="S31" s="161"/>
      <c r="T31" s="161"/>
      <c r="U31" s="161"/>
      <c r="V31" s="161"/>
      <c r="W31" s="161"/>
      <c r="X31" s="161"/>
      <c r="Y31" s="151"/>
      <c r="Z31" s="151"/>
      <c r="AA31" s="151"/>
      <c r="AB31" s="151"/>
      <c r="AC31" s="151"/>
      <c r="AD31" s="151"/>
      <c r="AE31" s="151"/>
      <c r="AF31" s="151"/>
      <c r="AG31" s="151" t="s">
        <v>128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ht="22.5" outlineLevel="1" x14ac:dyDescent="0.2">
      <c r="A32" s="170">
        <v>8</v>
      </c>
      <c r="B32" s="171" t="s">
        <v>146</v>
      </c>
      <c r="C32" s="179" t="s">
        <v>356</v>
      </c>
      <c r="D32" s="172" t="s">
        <v>121</v>
      </c>
      <c r="E32" s="173">
        <v>1</v>
      </c>
      <c r="F32" s="174"/>
      <c r="G32" s="175">
        <f>ROUND(E32*F32,2)</f>
        <v>0</v>
      </c>
      <c r="H32" s="174"/>
      <c r="I32" s="175">
        <f>ROUND(E32*H32,2)</f>
        <v>0</v>
      </c>
      <c r="J32" s="174"/>
      <c r="K32" s="175">
        <f>ROUND(E32*J32,2)</f>
        <v>0</v>
      </c>
      <c r="L32" s="175">
        <v>21</v>
      </c>
      <c r="M32" s="175">
        <f>G32*(1+L32/100)</f>
        <v>0</v>
      </c>
      <c r="N32" s="173">
        <v>0</v>
      </c>
      <c r="O32" s="173">
        <f>ROUND(E32*N32,2)</f>
        <v>0</v>
      </c>
      <c r="P32" s="173">
        <v>0</v>
      </c>
      <c r="Q32" s="173">
        <f>ROUND(E32*P32,2)</f>
        <v>0</v>
      </c>
      <c r="R32" s="175"/>
      <c r="S32" s="175" t="s">
        <v>122</v>
      </c>
      <c r="T32" s="176" t="s">
        <v>123</v>
      </c>
      <c r="U32" s="161">
        <v>0</v>
      </c>
      <c r="V32" s="161">
        <f>ROUND(E32*U32,2)</f>
        <v>0</v>
      </c>
      <c r="W32" s="161"/>
      <c r="X32" s="161" t="s">
        <v>124</v>
      </c>
      <c r="Y32" s="151"/>
      <c r="Z32" s="151"/>
      <c r="AA32" s="151"/>
      <c r="AB32" s="151"/>
      <c r="AC32" s="151"/>
      <c r="AD32" s="151"/>
      <c r="AE32" s="151"/>
      <c r="AF32" s="151"/>
      <c r="AG32" s="151" t="s">
        <v>125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22.5" outlineLevel="1" x14ac:dyDescent="0.2">
      <c r="A33" s="158"/>
      <c r="B33" s="159"/>
      <c r="C33" s="243" t="s">
        <v>357</v>
      </c>
      <c r="D33" s="244"/>
      <c r="E33" s="244"/>
      <c r="F33" s="244"/>
      <c r="G33" s="244"/>
      <c r="H33" s="161"/>
      <c r="I33" s="161"/>
      <c r="J33" s="161"/>
      <c r="K33" s="161"/>
      <c r="L33" s="161"/>
      <c r="M33" s="161"/>
      <c r="N33" s="160"/>
      <c r="O33" s="160"/>
      <c r="P33" s="160"/>
      <c r="Q33" s="160"/>
      <c r="R33" s="161"/>
      <c r="S33" s="161"/>
      <c r="T33" s="161"/>
      <c r="U33" s="161"/>
      <c r="V33" s="161"/>
      <c r="W33" s="161"/>
      <c r="X33" s="161"/>
      <c r="Y33" s="151"/>
      <c r="Z33" s="151"/>
      <c r="AA33" s="151"/>
      <c r="AB33" s="151"/>
      <c r="AC33" s="151"/>
      <c r="AD33" s="151"/>
      <c r="AE33" s="151"/>
      <c r="AF33" s="151"/>
      <c r="AG33" s="151" t="s">
        <v>127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77" t="str">
        <f>C33</f>
        <v>Náklady na provedení veškerých predepsaných zkoušek a revizí použitých materiálů a provedených konstrukcí, stavebních prací, rozborů vzniklého odpadu a  zeminy, doložení zkoušek objednateli.</v>
      </c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245" t="s">
        <v>161</v>
      </c>
      <c r="D34" s="246"/>
      <c r="E34" s="246"/>
      <c r="F34" s="246"/>
      <c r="G34" s="246"/>
      <c r="H34" s="161"/>
      <c r="I34" s="161"/>
      <c r="J34" s="161"/>
      <c r="K34" s="161"/>
      <c r="L34" s="161"/>
      <c r="M34" s="161"/>
      <c r="N34" s="160"/>
      <c r="O34" s="160"/>
      <c r="P34" s="160"/>
      <c r="Q34" s="160"/>
      <c r="R34" s="161"/>
      <c r="S34" s="161"/>
      <c r="T34" s="161"/>
      <c r="U34" s="161"/>
      <c r="V34" s="161"/>
      <c r="W34" s="161"/>
      <c r="X34" s="161"/>
      <c r="Y34" s="151"/>
      <c r="Z34" s="151"/>
      <c r="AA34" s="151"/>
      <c r="AB34" s="151"/>
      <c r="AC34" s="151"/>
      <c r="AD34" s="151"/>
      <c r="AE34" s="151"/>
      <c r="AF34" s="151"/>
      <c r="AG34" s="151" t="s">
        <v>127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77" t="str">
        <f>C34</f>
        <v>V rozsahu dle platných ČSN a TP a dalších potřebných zkoušek prováděných prostřednictvím akreditovaných zkušeben.</v>
      </c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245" t="s">
        <v>147</v>
      </c>
      <c r="D35" s="246"/>
      <c r="E35" s="246"/>
      <c r="F35" s="246"/>
      <c r="G35" s="246"/>
      <c r="H35" s="161"/>
      <c r="I35" s="161"/>
      <c r="J35" s="161"/>
      <c r="K35" s="161"/>
      <c r="L35" s="161"/>
      <c r="M35" s="161"/>
      <c r="N35" s="160"/>
      <c r="O35" s="160"/>
      <c r="P35" s="160"/>
      <c r="Q35" s="160"/>
      <c r="R35" s="161"/>
      <c r="S35" s="161"/>
      <c r="T35" s="161"/>
      <c r="U35" s="161"/>
      <c r="V35" s="161"/>
      <c r="W35" s="161"/>
      <c r="X35" s="161"/>
      <c r="Y35" s="151"/>
      <c r="Z35" s="151"/>
      <c r="AA35" s="151"/>
      <c r="AB35" s="151"/>
      <c r="AC35" s="151"/>
      <c r="AD35" s="151"/>
      <c r="AE35" s="151"/>
      <c r="AF35" s="151"/>
      <c r="AG35" s="151" t="s">
        <v>127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241"/>
      <c r="D36" s="242"/>
      <c r="E36" s="242"/>
      <c r="F36" s="242"/>
      <c r="G36" s="242"/>
      <c r="H36" s="161"/>
      <c r="I36" s="161"/>
      <c r="J36" s="161"/>
      <c r="K36" s="161"/>
      <c r="L36" s="161"/>
      <c r="M36" s="161"/>
      <c r="N36" s="160"/>
      <c r="O36" s="160"/>
      <c r="P36" s="160"/>
      <c r="Q36" s="160"/>
      <c r="R36" s="161"/>
      <c r="S36" s="161"/>
      <c r="T36" s="161"/>
      <c r="U36" s="161"/>
      <c r="V36" s="161"/>
      <c r="W36" s="161"/>
      <c r="X36" s="16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0">
        <v>9</v>
      </c>
      <c r="B37" s="171" t="s">
        <v>148</v>
      </c>
      <c r="C37" s="179" t="s">
        <v>149</v>
      </c>
      <c r="D37" s="172" t="s">
        <v>121</v>
      </c>
      <c r="E37" s="173">
        <v>1</v>
      </c>
      <c r="F37" s="174"/>
      <c r="G37" s="175">
        <f>ROUND(E37*F37,2)</f>
        <v>0</v>
      </c>
      <c r="H37" s="174"/>
      <c r="I37" s="175">
        <f>ROUND(E37*H37,2)</f>
        <v>0</v>
      </c>
      <c r="J37" s="174"/>
      <c r="K37" s="175">
        <f>ROUND(E37*J37,2)</f>
        <v>0</v>
      </c>
      <c r="L37" s="175">
        <v>21</v>
      </c>
      <c r="M37" s="175">
        <f>G37*(1+L37/100)</f>
        <v>0</v>
      </c>
      <c r="N37" s="173">
        <v>0</v>
      </c>
      <c r="O37" s="173">
        <f>ROUND(E37*N37,2)</f>
        <v>0</v>
      </c>
      <c r="P37" s="173">
        <v>0</v>
      </c>
      <c r="Q37" s="173">
        <f>ROUND(E37*P37,2)</f>
        <v>0</v>
      </c>
      <c r="R37" s="175"/>
      <c r="S37" s="175" t="s">
        <v>122</v>
      </c>
      <c r="T37" s="176" t="s">
        <v>123</v>
      </c>
      <c r="U37" s="161">
        <v>0</v>
      </c>
      <c r="V37" s="161">
        <f>ROUND(E37*U37,2)</f>
        <v>0</v>
      </c>
      <c r="W37" s="161"/>
      <c r="X37" s="161" t="s">
        <v>124</v>
      </c>
      <c r="Y37" s="151"/>
      <c r="Z37" s="151"/>
      <c r="AA37" s="151"/>
      <c r="AB37" s="151"/>
      <c r="AC37" s="151"/>
      <c r="AD37" s="151"/>
      <c r="AE37" s="151"/>
      <c r="AF37" s="151"/>
      <c r="AG37" s="151" t="s">
        <v>125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22.5" outlineLevel="1" x14ac:dyDescent="0.2">
      <c r="A38" s="158"/>
      <c r="B38" s="159"/>
      <c r="C38" s="243" t="s">
        <v>150</v>
      </c>
      <c r="D38" s="244"/>
      <c r="E38" s="244"/>
      <c r="F38" s="244"/>
      <c r="G38" s="244"/>
      <c r="H38" s="161"/>
      <c r="I38" s="161"/>
      <c r="J38" s="161"/>
      <c r="K38" s="161"/>
      <c r="L38" s="161"/>
      <c r="M38" s="161"/>
      <c r="N38" s="160"/>
      <c r="O38" s="160"/>
      <c r="P38" s="160"/>
      <c r="Q38" s="160"/>
      <c r="R38" s="161"/>
      <c r="S38" s="161"/>
      <c r="T38" s="161"/>
      <c r="U38" s="161"/>
      <c r="V38" s="161"/>
      <c r="W38" s="161"/>
      <c r="X38" s="161"/>
      <c r="Y38" s="151"/>
      <c r="Z38" s="151"/>
      <c r="AA38" s="151"/>
      <c r="AB38" s="151"/>
      <c r="AC38" s="151"/>
      <c r="AD38" s="151"/>
      <c r="AE38" s="151"/>
      <c r="AF38" s="151"/>
      <c r="AG38" s="151" t="s">
        <v>127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77" t="str">
        <f>C38</f>
        <v>Náklady na vyhotovení dokumentace skutečného provedení stavby vč.geodet.zaměření a její předání objednateli v požadované formě a požadovaném počtu.</v>
      </c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245" t="s">
        <v>151</v>
      </c>
      <c r="D39" s="246"/>
      <c r="E39" s="246"/>
      <c r="F39" s="246"/>
      <c r="G39" s="246"/>
      <c r="H39" s="161"/>
      <c r="I39" s="161"/>
      <c r="J39" s="161"/>
      <c r="K39" s="161"/>
      <c r="L39" s="161"/>
      <c r="M39" s="161"/>
      <c r="N39" s="160"/>
      <c r="O39" s="160"/>
      <c r="P39" s="160"/>
      <c r="Q39" s="160"/>
      <c r="R39" s="161"/>
      <c r="S39" s="161"/>
      <c r="T39" s="161"/>
      <c r="U39" s="161"/>
      <c r="V39" s="161"/>
      <c r="W39" s="161"/>
      <c r="X39" s="161"/>
      <c r="Y39" s="151"/>
      <c r="Z39" s="151"/>
      <c r="AA39" s="151"/>
      <c r="AB39" s="151"/>
      <c r="AC39" s="151"/>
      <c r="AD39" s="151"/>
      <c r="AE39" s="151"/>
      <c r="AF39" s="151"/>
      <c r="AG39" s="151" t="s">
        <v>127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77" t="str">
        <f>C39</f>
        <v>Příprava všech dalších podkladů pro projednání a uvedení stavby a jejích dílčích částí do provozu a užívání.</v>
      </c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241"/>
      <c r="D40" s="242"/>
      <c r="E40" s="242"/>
      <c r="F40" s="242"/>
      <c r="G40" s="242"/>
      <c r="H40" s="161"/>
      <c r="I40" s="161"/>
      <c r="J40" s="161"/>
      <c r="K40" s="161"/>
      <c r="L40" s="161"/>
      <c r="M40" s="161"/>
      <c r="N40" s="160"/>
      <c r="O40" s="160"/>
      <c r="P40" s="160"/>
      <c r="Q40" s="160"/>
      <c r="R40" s="161"/>
      <c r="S40" s="161"/>
      <c r="T40" s="161"/>
      <c r="U40" s="161"/>
      <c r="V40" s="161"/>
      <c r="W40" s="161"/>
      <c r="X40" s="161"/>
      <c r="Y40" s="151"/>
      <c r="Z40" s="151"/>
      <c r="AA40" s="151"/>
      <c r="AB40" s="151"/>
      <c r="AC40" s="151"/>
      <c r="AD40" s="151"/>
      <c r="AE40" s="151"/>
      <c r="AF40" s="151"/>
      <c r="AG40" s="151" t="s">
        <v>128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70">
        <v>10</v>
      </c>
      <c r="B41" s="171" t="s">
        <v>152</v>
      </c>
      <c r="C41" s="179" t="s">
        <v>355</v>
      </c>
      <c r="D41" s="172" t="s">
        <v>121</v>
      </c>
      <c r="E41" s="173">
        <v>1</v>
      </c>
      <c r="F41" s="174"/>
      <c r="G41" s="175">
        <f>ROUND(E41*F41,2)</f>
        <v>0</v>
      </c>
      <c r="H41" s="174"/>
      <c r="I41" s="175">
        <f>ROUND(E41*H41,2)</f>
        <v>0</v>
      </c>
      <c r="J41" s="174"/>
      <c r="K41" s="175">
        <f>ROUND(E41*J41,2)</f>
        <v>0</v>
      </c>
      <c r="L41" s="175">
        <v>21</v>
      </c>
      <c r="M41" s="175">
        <f>G41*(1+L41/100)</f>
        <v>0</v>
      </c>
      <c r="N41" s="173">
        <v>0</v>
      </c>
      <c r="O41" s="173">
        <f>ROUND(E41*N41,2)</f>
        <v>0</v>
      </c>
      <c r="P41" s="173">
        <v>0</v>
      </c>
      <c r="Q41" s="173">
        <f>ROUND(E41*P41,2)</f>
        <v>0</v>
      </c>
      <c r="R41" s="175"/>
      <c r="S41" s="175" t="s">
        <v>122</v>
      </c>
      <c r="T41" s="176" t="s">
        <v>123</v>
      </c>
      <c r="U41" s="161">
        <v>0</v>
      </c>
      <c r="V41" s="161">
        <f>ROUND(E41*U41,2)</f>
        <v>0</v>
      </c>
      <c r="W41" s="161"/>
      <c r="X41" s="161" t="s">
        <v>124</v>
      </c>
      <c r="Y41" s="151"/>
      <c r="Z41" s="151"/>
      <c r="AA41" s="151"/>
      <c r="AB41" s="151"/>
      <c r="AC41" s="151"/>
      <c r="AD41" s="151"/>
      <c r="AE41" s="151"/>
      <c r="AF41" s="151"/>
      <c r="AG41" s="151" t="s">
        <v>125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22.5" outlineLevel="1" x14ac:dyDescent="0.2">
      <c r="A42" s="158"/>
      <c r="B42" s="159"/>
      <c r="C42" s="243" t="s">
        <v>162</v>
      </c>
      <c r="D42" s="244"/>
      <c r="E42" s="244"/>
      <c r="F42" s="244"/>
      <c r="G42" s="244"/>
      <c r="H42" s="161"/>
      <c r="I42" s="161"/>
      <c r="J42" s="161"/>
      <c r="K42" s="161"/>
      <c r="L42" s="161"/>
      <c r="M42" s="161"/>
      <c r="N42" s="160"/>
      <c r="O42" s="160"/>
      <c r="P42" s="160"/>
      <c r="Q42" s="160"/>
      <c r="R42" s="161"/>
      <c r="S42" s="161"/>
      <c r="T42" s="161"/>
      <c r="U42" s="161"/>
      <c r="V42" s="161"/>
      <c r="W42" s="161"/>
      <c r="X42" s="161"/>
      <c r="Y42" s="151"/>
      <c r="Z42" s="151"/>
      <c r="AA42" s="151"/>
      <c r="AB42" s="151"/>
      <c r="AC42" s="151"/>
      <c r="AD42" s="151"/>
      <c r="AE42" s="151"/>
      <c r="AF42" s="151"/>
      <c r="AG42" s="151" t="s">
        <v>127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77" t="str">
        <f>C42</f>
        <v>Náklady spojené s dodržením podmínek uvedených dokumentech vyhlášené soutěže a dalších především obchodních podmínek smlouvy včetně vyměřených poplatků</v>
      </c>
      <c r="BB42" s="151"/>
      <c r="BC42" s="151"/>
      <c r="BD42" s="151"/>
      <c r="BE42" s="151"/>
      <c r="BF42" s="151"/>
      <c r="BG42" s="151"/>
      <c r="BH42" s="151"/>
    </row>
    <row r="43" spans="1:60" ht="33.75" outlineLevel="1" x14ac:dyDescent="0.2">
      <c r="A43" s="158"/>
      <c r="B43" s="159"/>
      <c r="C43" s="245" t="s">
        <v>153</v>
      </c>
      <c r="D43" s="246"/>
      <c r="E43" s="246"/>
      <c r="F43" s="246"/>
      <c r="G43" s="246"/>
      <c r="H43" s="161"/>
      <c r="I43" s="161"/>
      <c r="J43" s="161"/>
      <c r="K43" s="161"/>
      <c r="L43" s="161"/>
      <c r="M43" s="161"/>
      <c r="N43" s="160"/>
      <c r="O43" s="160"/>
      <c r="P43" s="160"/>
      <c r="Q43" s="160"/>
      <c r="R43" s="161"/>
      <c r="S43" s="161"/>
      <c r="T43" s="161"/>
      <c r="U43" s="161"/>
      <c r="V43" s="161"/>
      <c r="W43" s="161"/>
      <c r="X43" s="161"/>
      <c r="Y43" s="151"/>
      <c r="Z43" s="151"/>
      <c r="AA43" s="151"/>
      <c r="AB43" s="151"/>
      <c r="AC43" s="151"/>
      <c r="AD43" s="151"/>
      <c r="AE43" s="151"/>
      <c r="AF43" s="151"/>
      <c r="AG43" s="151" t="s">
        <v>127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77" t="str">
        <f>C43</f>
        <v>(např.zajištění povolení zvláštního užívání komunikací pro realizaci stavby, zajištění kladných závazných stanovisek dotčených orgánů stát.správy k vydání kolaudačního souhlasu, náklady na administraci při zajištění bankovní záruky, pořízení fotodokumentace v průběhu realizace stavby atd.)</v>
      </c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241"/>
      <c r="D44" s="242"/>
      <c r="E44" s="242"/>
      <c r="F44" s="242"/>
      <c r="G44" s="242"/>
      <c r="H44" s="161"/>
      <c r="I44" s="161"/>
      <c r="J44" s="161"/>
      <c r="K44" s="161"/>
      <c r="L44" s="161"/>
      <c r="M44" s="161"/>
      <c r="N44" s="160"/>
      <c r="O44" s="160"/>
      <c r="P44" s="160"/>
      <c r="Q44" s="160"/>
      <c r="R44" s="161"/>
      <c r="S44" s="161"/>
      <c r="T44" s="161"/>
      <c r="U44" s="161"/>
      <c r="V44" s="161"/>
      <c r="W44" s="161"/>
      <c r="X44" s="161"/>
      <c r="Y44" s="151"/>
      <c r="Z44" s="151"/>
      <c r="AA44" s="151"/>
      <c r="AB44" s="151"/>
      <c r="AC44" s="151"/>
      <c r="AD44" s="151"/>
      <c r="AE44" s="151"/>
      <c r="AF44" s="151"/>
      <c r="AG44" s="151" t="s">
        <v>128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70">
        <v>11</v>
      </c>
      <c r="B45" s="171" t="s">
        <v>154</v>
      </c>
      <c r="C45" s="179" t="s">
        <v>155</v>
      </c>
      <c r="D45" s="172" t="s">
        <v>121</v>
      </c>
      <c r="E45" s="173">
        <v>1</v>
      </c>
      <c r="F45" s="174"/>
      <c r="G45" s="175">
        <f>ROUND(E45*F45,2)</f>
        <v>0</v>
      </c>
      <c r="H45" s="174"/>
      <c r="I45" s="175">
        <f>ROUND(E45*H45,2)</f>
        <v>0</v>
      </c>
      <c r="J45" s="174"/>
      <c r="K45" s="175">
        <f>ROUND(E45*J45,2)</f>
        <v>0</v>
      </c>
      <c r="L45" s="175">
        <v>21</v>
      </c>
      <c r="M45" s="175">
        <f>G45*(1+L45/100)</f>
        <v>0</v>
      </c>
      <c r="N45" s="173">
        <v>0</v>
      </c>
      <c r="O45" s="173">
        <f>ROUND(E45*N45,2)</f>
        <v>0</v>
      </c>
      <c r="P45" s="173">
        <v>0</v>
      </c>
      <c r="Q45" s="173">
        <f>ROUND(E45*P45,2)</f>
        <v>0</v>
      </c>
      <c r="R45" s="175"/>
      <c r="S45" s="175" t="s">
        <v>122</v>
      </c>
      <c r="T45" s="176" t="s">
        <v>123</v>
      </c>
      <c r="U45" s="161">
        <v>0</v>
      </c>
      <c r="V45" s="161">
        <f>ROUND(E45*U45,2)</f>
        <v>0</v>
      </c>
      <c r="W45" s="161"/>
      <c r="X45" s="161" t="s">
        <v>124</v>
      </c>
      <c r="Y45" s="151"/>
      <c r="Z45" s="151"/>
      <c r="AA45" s="151"/>
      <c r="AB45" s="151"/>
      <c r="AC45" s="151"/>
      <c r="AD45" s="151"/>
      <c r="AE45" s="151"/>
      <c r="AF45" s="151"/>
      <c r="AG45" s="151" t="s">
        <v>125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8"/>
      <c r="B46" s="159"/>
      <c r="C46" s="243" t="s">
        <v>163</v>
      </c>
      <c r="D46" s="244"/>
      <c r="E46" s="244"/>
      <c r="F46" s="244"/>
      <c r="G46" s="244"/>
      <c r="H46" s="161"/>
      <c r="I46" s="161"/>
      <c r="J46" s="161"/>
      <c r="K46" s="161"/>
      <c r="L46" s="161"/>
      <c r="M46" s="161"/>
      <c r="N46" s="160"/>
      <c r="O46" s="160"/>
      <c r="P46" s="160"/>
      <c r="Q46" s="160"/>
      <c r="R46" s="161"/>
      <c r="S46" s="161"/>
      <c r="T46" s="161"/>
      <c r="U46" s="161"/>
      <c r="V46" s="161"/>
      <c r="W46" s="161"/>
      <c r="X46" s="161"/>
      <c r="Y46" s="151"/>
      <c r="Z46" s="151"/>
      <c r="AA46" s="151"/>
      <c r="AB46" s="151"/>
      <c r="AC46" s="151"/>
      <c r="AD46" s="151"/>
      <c r="AE46" s="151"/>
      <c r="AF46" s="151"/>
      <c r="AG46" s="151" t="s">
        <v>127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22.5" outlineLevel="1" x14ac:dyDescent="0.2">
      <c r="A47" s="158"/>
      <c r="B47" s="159"/>
      <c r="C47" s="245" t="s">
        <v>164</v>
      </c>
      <c r="D47" s="246"/>
      <c r="E47" s="246"/>
      <c r="F47" s="246"/>
      <c r="G47" s="246"/>
      <c r="H47" s="161"/>
      <c r="I47" s="161"/>
      <c r="J47" s="161"/>
      <c r="K47" s="161"/>
      <c r="L47" s="161"/>
      <c r="M47" s="161"/>
      <c r="N47" s="160"/>
      <c r="O47" s="160"/>
      <c r="P47" s="160"/>
      <c r="Q47" s="160"/>
      <c r="R47" s="161"/>
      <c r="S47" s="161"/>
      <c r="T47" s="161"/>
      <c r="U47" s="161"/>
      <c r="V47" s="161"/>
      <c r="W47" s="161"/>
      <c r="X47" s="161"/>
      <c r="Y47" s="151"/>
      <c r="Z47" s="151"/>
      <c r="AA47" s="151"/>
      <c r="AB47" s="151"/>
      <c r="AC47" s="151"/>
      <c r="AD47" s="151"/>
      <c r="AE47" s="151"/>
      <c r="AF47" s="151"/>
      <c r="AG47" s="151" t="s">
        <v>127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77" t="str">
        <f>C47</f>
        <v>Náklady na ztížené provádění stavebních prací, ztížená vnitrostaveništní doprava, opravy, údržba a průběžné čištění kropení komunikací užívaných v průběhu stavby,</v>
      </c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245" t="s">
        <v>156</v>
      </c>
      <c r="D48" s="246"/>
      <c r="E48" s="246"/>
      <c r="F48" s="246"/>
      <c r="G48" s="246"/>
      <c r="H48" s="161"/>
      <c r="I48" s="161"/>
      <c r="J48" s="161"/>
      <c r="K48" s="161"/>
      <c r="L48" s="161"/>
      <c r="M48" s="161"/>
      <c r="N48" s="160"/>
      <c r="O48" s="160"/>
      <c r="P48" s="160"/>
      <c r="Q48" s="160"/>
      <c r="R48" s="161"/>
      <c r="S48" s="161"/>
      <c r="T48" s="161"/>
      <c r="U48" s="161"/>
      <c r="V48" s="161"/>
      <c r="W48" s="161"/>
      <c r="X48" s="161"/>
      <c r="Y48" s="151"/>
      <c r="Z48" s="151"/>
      <c r="AA48" s="151"/>
      <c r="AB48" s="151"/>
      <c r="AC48" s="151"/>
      <c r="AD48" s="151"/>
      <c r="AE48" s="151"/>
      <c r="AF48" s="151"/>
      <c r="AG48" s="151" t="s">
        <v>127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77" t="str">
        <f>C48</f>
        <v>omezení prací v důsledku dopravního provozu na staveniště (zásobování, průjezd mimo stavebních vozidel).</v>
      </c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241"/>
      <c r="D49" s="242"/>
      <c r="E49" s="242"/>
      <c r="F49" s="242"/>
      <c r="G49" s="242"/>
      <c r="H49" s="161"/>
      <c r="I49" s="161"/>
      <c r="J49" s="161"/>
      <c r="K49" s="161"/>
      <c r="L49" s="161"/>
      <c r="M49" s="161"/>
      <c r="N49" s="160"/>
      <c r="O49" s="160"/>
      <c r="P49" s="160"/>
      <c r="Q49" s="160"/>
      <c r="R49" s="161"/>
      <c r="S49" s="161"/>
      <c r="T49" s="161"/>
      <c r="U49" s="161"/>
      <c r="V49" s="161"/>
      <c r="W49" s="161"/>
      <c r="X49" s="16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0">
        <v>12</v>
      </c>
      <c r="B50" s="171" t="s">
        <v>157</v>
      </c>
      <c r="C50" s="179" t="s">
        <v>158</v>
      </c>
      <c r="D50" s="172" t="s">
        <v>121</v>
      </c>
      <c r="E50" s="173">
        <v>1</v>
      </c>
      <c r="F50" s="174"/>
      <c r="G50" s="175">
        <f>ROUND(E50*F50,2)</f>
        <v>0</v>
      </c>
      <c r="H50" s="174"/>
      <c r="I50" s="175">
        <f>ROUND(E50*H50,2)</f>
        <v>0</v>
      </c>
      <c r="J50" s="174"/>
      <c r="K50" s="175">
        <f>ROUND(E50*J50,2)</f>
        <v>0</v>
      </c>
      <c r="L50" s="175">
        <v>21</v>
      </c>
      <c r="M50" s="175">
        <f>G50*(1+L50/100)</f>
        <v>0</v>
      </c>
      <c r="N50" s="173">
        <v>0</v>
      </c>
      <c r="O50" s="173">
        <f>ROUND(E50*N50,2)</f>
        <v>0</v>
      </c>
      <c r="P50" s="173">
        <v>0</v>
      </c>
      <c r="Q50" s="173">
        <f>ROUND(E50*P50,2)</f>
        <v>0</v>
      </c>
      <c r="R50" s="175"/>
      <c r="S50" s="175" t="s">
        <v>122</v>
      </c>
      <c r="T50" s="176" t="s">
        <v>123</v>
      </c>
      <c r="U50" s="161">
        <v>0</v>
      </c>
      <c r="V50" s="161">
        <f>ROUND(E50*U50,2)</f>
        <v>0</v>
      </c>
      <c r="W50" s="161"/>
      <c r="X50" s="161" t="s">
        <v>124</v>
      </c>
      <c r="Y50" s="151"/>
      <c r="Z50" s="151"/>
      <c r="AA50" s="151"/>
      <c r="AB50" s="151"/>
      <c r="AC50" s="151"/>
      <c r="AD50" s="151"/>
      <c r="AE50" s="151"/>
      <c r="AF50" s="151"/>
      <c r="AG50" s="151" t="s">
        <v>125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243" t="s">
        <v>163</v>
      </c>
      <c r="D51" s="244"/>
      <c r="E51" s="244"/>
      <c r="F51" s="244"/>
      <c r="G51" s="244"/>
      <c r="H51" s="161"/>
      <c r="I51" s="161"/>
      <c r="J51" s="161"/>
      <c r="K51" s="161"/>
      <c r="L51" s="161"/>
      <c r="M51" s="161"/>
      <c r="N51" s="160"/>
      <c r="O51" s="160"/>
      <c r="P51" s="160"/>
      <c r="Q51" s="160"/>
      <c r="R51" s="161"/>
      <c r="S51" s="161"/>
      <c r="T51" s="161"/>
      <c r="U51" s="161"/>
      <c r="V51" s="161"/>
      <c r="W51" s="161"/>
      <c r="X51" s="161"/>
      <c r="Y51" s="151"/>
      <c r="Z51" s="151"/>
      <c r="AA51" s="151"/>
      <c r="AB51" s="151"/>
      <c r="AC51" s="151"/>
      <c r="AD51" s="151"/>
      <c r="AE51" s="151"/>
      <c r="AF51" s="151"/>
      <c r="AG51" s="151" t="s">
        <v>127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22.5" outlineLevel="1" x14ac:dyDescent="0.2">
      <c r="A52" s="158"/>
      <c r="B52" s="159"/>
      <c r="C52" s="245" t="s">
        <v>165</v>
      </c>
      <c r="D52" s="246"/>
      <c r="E52" s="246"/>
      <c r="F52" s="246"/>
      <c r="G52" s="246"/>
      <c r="H52" s="161"/>
      <c r="I52" s="161"/>
      <c r="J52" s="161"/>
      <c r="K52" s="161"/>
      <c r="L52" s="161"/>
      <c r="M52" s="161"/>
      <c r="N52" s="160"/>
      <c r="O52" s="160"/>
      <c r="P52" s="160"/>
      <c r="Q52" s="160"/>
      <c r="R52" s="161"/>
      <c r="S52" s="161"/>
      <c r="T52" s="161"/>
      <c r="U52" s="161"/>
      <c r="V52" s="161"/>
      <c r="W52" s="161"/>
      <c r="X52" s="161"/>
      <c r="Y52" s="151"/>
      <c r="Z52" s="151"/>
      <c r="AA52" s="151"/>
      <c r="AB52" s="151"/>
      <c r="AC52" s="151"/>
      <c r="AD52" s="151"/>
      <c r="AE52" s="151"/>
      <c r="AF52" s="151"/>
      <c r="AG52" s="151" t="s">
        <v>127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77" t="str">
        <f>C52</f>
        <v>- náklady na zřízení oplocení staveniště v dostatečném rozsahu, náklady na zřízení koridorů pro bezpečný pohyb pěších v blízkosti staveniště vč. nezbytného osvětlení,</v>
      </c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8"/>
      <c r="B53" s="159"/>
      <c r="C53" s="245" t="s">
        <v>166</v>
      </c>
      <c r="D53" s="246"/>
      <c r="E53" s="246"/>
      <c r="F53" s="246"/>
      <c r="G53" s="246"/>
      <c r="H53" s="161"/>
      <c r="I53" s="161"/>
      <c r="J53" s="161"/>
      <c r="K53" s="161"/>
      <c r="L53" s="161"/>
      <c r="M53" s="161"/>
      <c r="N53" s="160"/>
      <c r="O53" s="160"/>
      <c r="P53" s="160"/>
      <c r="Q53" s="160"/>
      <c r="R53" s="161"/>
      <c r="S53" s="161"/>
      <c r="T53" s="161"/>
      <c r="U53" s="161"/>
      <c r="V53" s="161"/>
      <c r="W53" s="161"/>
      <c r="X53" s="161"/>
      <c r="Y53" s="151"/>
      <c r="Z53" s="151"/>
      <c r="AA53" s="151"/>
      <c r="AB53" s="151"/>
      <c r="AC53" s="151"/>
      <c r="AD53" s="151"/>
      <c r="AE53" s="151"/>
      <c r="AF53" s="151"/>
      <c r="AG53" s="151" t="s">
        <v>127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2.5" outlineLevel="1" x14ac:dyDescent="0.2">
      <c r="A54" s="158"/>
      <c r="B54" s="159"/>
      <c r="C54" s="245" t="s">
        <v>159</v>
      </c>
      <c r="D54" s="246"/>
      <c r="E54" s="246"/>
      <c r="F54" s="246"/>
      <c r="G54" s="246"/>
      <c r="H54" s="161"/>
      <c r="I54" s="161"/>
      <c r="J54" s="161"/>
      <c r="K54" s="161"/>
      <c r="L54" s="161"/>
      <c r="M54" s="161"/>
      <c r="N54" s="160"/>
      <c r="O54" s="160"/>
      <c r="P54" s="160"/>
      <c r="Q54" s="160"/>
      <c r="R54" s="161"/>
      <c r="S54" s="161"/>
      <c r="T54" s="161"/>
      <c r="U54" s="161"/>
      <c r="V54" s="161"/>
      <c r="W54" s="161"/>
      <c r="X54" s="161"/>
      <c r="Y54" s="151"/>
      <c r="Z54" s="151"/>
      <c r="AA54" s="151"/>
      <c r="AB54" s="151"/>
      <c r="AC54" s="151"/>
      <c r="AD54" s="151"/>
      <c r="AE54" s="151"/>
      <c r="AF54" s="151"/>
      <c r="AG54" s="151" t="s">
        <v>127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77" t="str">
        <f>C54</f>
        <v>- náklady na zařízení k zachycování ropných úkapů od motorových vozidel a strojů stojících či parkujících v prostoru staveniště případně na odstavných plochách v lázeńské zóně</v>
      </c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241"/>
      <c r="D55" s="242"/>
      <c r="E55" s="242"/>
      <c r="F55" s="242"/>
      <c r="G55" s="242"/>
      <c r="H55" s="161"/>
      <c r="I55" s="161"/>
      <c r="J55" s="161"/>
      <c r="K55" s="161"/>
      <c r="L55" s="161"/>
      <c r="M55" s="161"/>
      <c r="N55" s="160"/>
      <c r="O55" s="160"/>
      <c r="P55" s="160"/>
      <c r="Q55" s="160"/>
      <c r="R55" s="161"/>
      <c r="S55" s="161"/>
      <c r="T55" s="161"/>
      <c r="U55" s="161"/>
      <c r="V55" s="161"/>
      <c r="W55" s="161"/>
      <c r="X55" s="16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x14ac:dyDescent="0.2">
      <c r="A56" s="3"/>
      <c r="B56" s="4"/>
      <c r="C56" s="180"/>
      <c r="D56" s="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AE56">
        <v>15</v>
      </c>
      <c r="AF56">
        <v>21</v>
      </c>
      <c r="AG56" t="s">
        <v>105</v>
      </c>
    </row>
    <row r="57" spans="1:60" x14ac:dyDescent="0.2">
      <c r="A57" s="154"/>
      <c r="B57" s="155" t="s">
        <v>29</v>
      </c>
      <c r="C57" s="181"/>
      <c r="D57" s="156"/>
      <c r="E57" s="157"/>
      <c r="F57" s="157"/>
      <c r="G57" s="169">
        <f>G8+G28</f>
        <v>0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AE57">
        <f>SUMIF(L7:L55,AE56,G7:G55)</f>
        <v>0</v>
      </c>
      <c r="AF57">
        <f>SUMIF(L7:L55,AF56,G7:G55)</f>
        <v>0</v>
      </c>
      <c r="AG57" t="s">
        <v>160</v>
      </c>
    </row>
    <row r="58" spans="1:60" x14ac:dyDescent="0.2">
      <c r="C58" s="182"/>
      <c r="D58" s="10"/>
      <c r="AG58" t="s">
        <v>167</v>
      </c>
    </row>
    <row r="59" spans="1:60" x14ac:dyDescent="0.2">
      <c r="D59" s="10"/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</sheetData>
  <mergeCells count="38">
    <mergeCell ref="C11:G11"/>
    <mergeCell ref="A1:G1"/>
    <mergeCell ref="C2:G2"/>
    <mergeCell ref="C3:G3"/>
    <mergeCell ref="C4:G4"/>
    <mergeCell ref="C10:G10"/>
    <mergeCell ref="C13:G13"/>
    <mergeCell ref="C14:G14"/>
    <mergeCell ref="C16:G16"/>
    <mergeCell ref="C17:G17"/>
    <mergeCell ref="C18:G18"/>
    <mergeCell ref="C20:G20"/>
    <mergeCell ref="C21:G21"/>
    <mergeCell ref="C23:G23"/>
    <mergeCell ref="C24:G24"/>
    <mergeCell ref="C26:G26"/>
    <mergeCell ref="C27:G27"/>
    <mergeCell ref="C43:G43"/>
    <mergeCell ref="C30:G30"/>
    <mergeCell ref="C31:G31"/>
    <mergeCell ref="C33:G33"/>
    <mergeCell ref="C34:G34"/>
    <mergeCell ref="C35:G35"/>
    <mergeCell ref="C36:G36"/>
    <mergeCell ref="C38:G38"/>
    <mergeCell ref="C39:G39"/>
    <mergeCell ref="C40:G40"/>
    <mergeCell ref="C42:G42"/>
    <mergeCell ref="C55:G55"/>
    <mergeCell ref="C44:G44"/>
    <mergeCell ref="C46:G46"/>
    <mergeCell ref="C47:G47"/>
    <mergeCell ref="C48:G48"/>
    <mergeCell ref="C49:G49"/>
    <mergeCell ref="C51:G51"/>
    <mergeCell ref="C52:G52"/>
    <mergeCell ref="C53:G53"/>
    <mergeCell ref="C54:G54"/>
  </mergeCells>
  <pageMargins left="0.59055118110236204" right="0.196850393700787" top="0.75" bottom="0.75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6"/>
  <sheetViews>
    <sheetView workbookViewId="0">
      <pane ySplit="7" topLeftCell="A75" activePane="bottomLeft" state="frozen"/>
      <selection pane="bottomLeft" activeCell="A183" sqref="A183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7" t="s">
        <v>92</v>
      </c>
      <c r="B1" s="247"/>
      <c r="C1" s="247"/>
      <c r="D1" s="247"/>
      <c r="E1" s="247"/>
      <c r="F1" s="247"/>
      <c r="G1" s="247"/>
      <c r="AG1" t="s">
        <v>93</v>
      </c>
    </row>
    <row r="2" spans="1:60" ht="24.95" customHeight="1" x14ac:dyDescent="0.2">
      <c r="A2" s="143" t="s">
        <v>7</v>
      </c>
      <c r="B2" s="49" t="s">
        <v>43</v>
      </c>
      <c r="C2" s="248" t="s">
        <v>44</v>
      </c>
      <c r="D2" s="249"/>
      <c r="E2" s="249"/>
      <c r="F2" s="249"/>
      <c r="G2" s="250"/>
      <c r="AG2" t="s">
        <v>94</v>
      </c>
    </row>
    <row r="3" spans="1:60" ht="24.95" customHeight="1" x14ac:dyDescent="0.2">
      <c r="A3" s="143" t="s">
        <v>8</v>
      </c>
      <c r="B3" s="49" t="s">
        <v>50</v>
      </c>
      <c r="C3" s="248" t="s">
        <v>51</v>
      </c>
      <c r="D3" s="249"/>
      <c r="E3" s="249"/>
      <c r="F3" s="249"/>
      <c r="G3" s="250"/>
      <c r="AC3" s="125" t="s">
        <v>168</v>
      </c>
      <c r="AG3" t="s">
        <v>95</v>
      </c>
    </row>
    <row r="4" spans="1:60" ht="24.95" customHeight="1" x14ac:dyDescent="0.2">
      <c r="A4" s="144" t="s">
        <v>9</v>
      </c>
      <c r="B4" s="145" t="s">
        <v>52</v>
      </c>
      <c r="C4" s="251" t="s">
        <v>53</v>
      </c>
      <c r="D4" s="252"/>
      <c r="E4" s="252"/>
      <c r="F4" s="252"/>
      <c r="G4" s="253"/>
      <c r="AG4" t="s">
        <v>96</v>
      </c>
    </row>
    <row r="5" spans="1:60" x14ac:dyDescent="0.2">
      <c r="D5" s="10"/>
    </row>
    <row r="6" spans="1:60" ht="38.25" x14ac:dyDescent="0.2">
      <c r="A6" s="147" t="s">
        <v>97</v>
      </c>
      <c r="B6" s="149" t="s">
        <v>98</v>
      </c>
      <c r="C6" s="149" t="s">
        <v>99</v>
      </c>
      <c r="D6" s="148" t="s">
        <v>100</v>
      </c>
      <c r="E6" s="147" t="s">
        <v>101</v>
      </c>
      <c r="F6" s="146" t="s">
        <v>102</v>
      </c>
      <c r="G6" s="147" t="s">
        <v>29</v>
      </c>
      <c r="H6" s="150" t="s">
        <v>30</v>
      </c>
      <c r="I6" s="150" t="s">
        <v>103</v>
      </c>
      <c r="J6" s="150" t="s">
        <v>31</v>
      </c>
      <c r="K6" s="150" t="s">
        <v>104</v>
      </c>
      <c r="L6" s="150" t="s">
        <v>105</v>
      </c>
      <c r="M6" s="150" t="s">
        <v>106</v>
      </c>
      <c r="N6" s="150" t="s">
        <v>107</v>
      </c>
      <c r="O6" s="150" t="s">
        <v>108</v>
      </c>
      <c r="P6" s="150" t="s">
        <v>109</v>
      </c>
      <c r="Q6" s="150" t="s">
        <v>110</v>
      </c>
      <c r="R6" s="150" t="s">
        <v>111</v>
      </c>
      <c r="S6" s="150" t="s">
        <v>112</v>
      </c>
      <c r="T6" s="150" t="s">
        <v>113</v>
      </c>
      <c r="U6" s="150" t="s">
        <v>114</v>
      </c>
      <c r="V6" s="150" t="s">
        <v>115</v>
      </c>
      <c r="W6" s="150" t="s">
        <v>116</v>
      </c>
      <c r="X6" s="150" t="s">
        <v>117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</row>
    <row r="8" spans="1:60" x14ac:dyDescent="0.2">
      <c r="A8" s="163" t="s">
        <v>118</v>
      </c>
      <c r="B8" s="164" t="s">
        <v>71</v>
      </c>
      <c r="C8" s="178" t="s">
        <v>72</v>
      </c>
      <c r="D8" s="165"/>
      <c r="E8" s="166"/>
      <c r="F8" s="167"/>
      <c r="G8" s="167">
        <f>SUMIF(AG9:AG18,"&lt;&gt;NOR",G9:G18)</f>
        <v>0</v>
      </c>
      <c r="H8" s="167"/>
      <c r="I8" s="167">
        <f>SUM(I9:I18)</f>
        <v>0</v>
      </c>
      <c r="J8" s="167"/>
      <c r="K8" s="167">
        <f>SUM(K9:K18)</f>
        <v>0</v>
      </c>
      <c r="L8" s="167"/>
      <c r="M8" s="167">
        <f>SUM(M9:M18)</f>
        <v>0</v>
      </c>
      <c r="N8" s="166"/>
      <c r="O8" s="166">
        <f>SUM(O9:O18)</f>
        <v>0</v>
      </c>
      <c r="P8" s="166"/>
      <c r="Q8" s="166">
        <f>SUM(Q9:Q18)</f>
        <v>231.34</v>
      </c>
      <c r="R8" s="167"/>
      <c r="S8" s="167"/>
      <c r="T8" s="168"/>
      <c r="U8" s="162"/>
      <c r="V8" s="162">
        <f>SUM(V9:V18)</f>
        <v>797.43000000000006</v>
      </c>
      <c r="W8" s="162"/>
      <c r="X8" s="162"/>
      <c r="AG8" t="s">
        <v>119</v>
      </c>
    </row>
    <row r="9" spans="1:60" ht="33.75" outlineLevel="1" x14ac:dyDescent="0.2">
      <c r="A9" s="170">
        <v>1</v>
      </c>
      <c r="B9" s="171" t="s">
        <v>169</v>
      </c>
      <c r="C9" s="179" t="s">
        <v>170</v>
      </c>
      <c r="D9" s="172" t="s">
        <v>171</v>
      </c>
      <c r="E9" s="173">
        <v>567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3">
        <v>0</v>
      </c>
      <c r="O9" s="173">
        <f>ROUND(E9*N9,2)</f>
        <v>0</v>
      </c>
      <c r="P9" s="173">
        <v>0.40799999999999997</v>
      </c>
      <c r="Q9" s="173">
        <f>ROUND(E9*P9,2)</f>
        <v>231.34</v>
      </c>
      <c r="R9" s="175" t="s">
        <v>172</v>
      </c>
      <c r="S9" s="175" t="s">
        <v>173</v>
      </c>
      <c r="T9" s="176" t="s">
        <v>173</v>
      </c>
      <c r="U9" s="161">
        <v>0.06</v>
      </c>
      <c r="V9" s="161">
        <f>ROUND(E9*U9,2)</f>
        <v>34.020000000000003</v>
      </c>
      <c r="W9" s="161"/>
      <c r="X9" s="161" t="s">
        <v>124</v>
      </c>
      <c r="Y9" s="151"/>
      <c r="Z9" s="151"/>
      <c r="AA9" s="151"/>
      <c r="AB9" s="151"/>
      <c r="AC9" s="151"/>
      <c r="AD9" s="151"/>
      <c r="AE9" s="151"/>
      <c r="AF9" s="151"/>
      <c r="AG9" s="151" t="s">
        <v>174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254" t="s">
        <v>175</v>
      </c>
      <c r="D10" s="255"/>
      <c r="E10" s="255"/>
      <c r="F10" s="255"/>
      <c r="G10" s="255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51"/>
      <c r="Z10" s="151"/>
      <c r="AA10" s="151"/>
      <c r="AB10" s="151"/>
      <c r="AC10" s="151"/>
      <c r="AD10" s="151"/>
      <c r="AE10" s="151"/>
      <c r="AF10" s="151"/>
      <c r="AG10" s="151" t="s">
        <v>176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5" t="s">
        <v>177</v>
      </c>
      <c r="D11" s="183"/>
      <c r="E11" s="184">
        <v>567</v>
      </c>
      <c r="F11" s="161"/>
      <c r="G11" s="161"/>
      <c r="H11" s="161"/>
      <c r="I11" s="161"/>
      <c r="J11" s="161"/>
      <c r="K11" s="161"/>
      <c r="L11" s="161"/>
      <c r="M11" s="161"/>
      <c r="N11" s="160"/>
      <c r="O11" s="160"/>
      <c r="P11" s="160"/>
      <c r="Q11" s="160"/>
      <c r="R11" s="161"/>
      <c r="S11" s="161"/>
      <c r="T11" s="161"/>
      <c r="U11" s="161"/>
      <c r="V11" s="161"/>
      <c r="W11" s="161"/>
      <c r="X11" s="161"/>
      <c r="Y11" s="151"/>
      <c r="Z11" s="151"/>
      <c r="AA11" s="151"/>
      <c r="AB11" s="151"/>
      <c r="AC11" s="151"/>
      <c r="AD11" s="151"/>
      <c r="AE11" s="151"/>
      <c r="AF11" s="151"/>
      <c r="AG11" s="151" t="s">
        <v>178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185" t="s">
        <v>179</v>
      </c>
      <c r="D12" s="183"/>
      <c r="E12" s="184"/>
      <c r="F12" s="161"/>
      <c r="G12" s="161"/>
      <c r="H12" s="161"/>
      <c r="I12" s="161"/>
      <c r="J12" s="161"/>
      <c r="K12" s="161"/>
      <c r="L12" s="161"/>
      <c r="M12" s="161"/>
      <c r="N12" s="160"/>
      <c r="O12" s="160"/>
      <c r="P12" s="160"/>
      <c r="Q12" s="160"/>
      <c r="R12" s="161"/>
      <c r="S12" s="161"/>
      <c r="T12" s="161"/>
      <c r="U12" s="161"/>
      <c r="V12" s="161"/>
      <c r="W12" s="161"/>
      <c r="X12" s="161"/>
      <c r="Y12" s="151"/>
      <c r="Z12" s="151"/>
      <c r="AA12" s="151"/>
      <c r="AB12" s="151"/>
      <c r="AC12" s="151"/>
      <c r="AD12" s="151"/>
      <c r="AE12" s="151"/>
      <c r="AF12" s="151"/>
      <c r="AG12" s="151" t="s">
        <v>178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5" t="s">
        <v>180</v>
      </c>
      <c r="D13" s="183"/>
      <c r="E13" s="184"/>
      <c r="F13" s="161"/>
      <c r="G13" s="161"/>
      <c r="H13" s="161"/>
      <c r="I13" s="161"/>
      <c r="J13" s="161"/>
      <c r="K13" s="161"/>
      <c r="L13" s="161"/>
      <c r="M13" s="161"/>
      <c r="N13" s="160"/>
      <c r="O13" s="160"/>
      <c r="P13" s="160"/>
      <c r="Q13" s="160"/>
      <c r="R13" s="161"/>
      <c r="S13" s="161"/>
      <c r="T13" s="161"/>
      <c r="U13" s="161"/>
      <c r="V13" s="161"/>
      <c r="W13" s="161"/>
      <c r="X13" s="161"/>
      <c r="Y13" s="151"/>
      <c r="Z13" s="151"/>
      <c r="AA13" s="151"/>
      <c r="AB13" s="151"/>
      <c r="AC13" s="151"/>
      <c r="AD13" s="151"/>
      <c r="AE13" s="151"/>
      <c r="AF13" s="151"/>
      <c r="AG13" s="151" t="s">
        <v>178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241"/>
      <c r="D14" s="242"/>
      <c r="E14" s="242"/>
      <c r="F14" s="242"/>
      <c r="G14" s="242"/>
      <c r="H14" s="161"/>
      <c r="I14" s="161"/>
      <c r="J14" s="161"/>
      <c r="K14" s="161"/>
      <c r="L14" s="161"/>
      <c r="M14" s="161"/>
      <c r="N14" s="160"/>
      <c r="O14" s="160"/>
      <c r="P14" s="160"/>
      <c r="Q14" s="160"/>
      <c r="R14" s="161"/>
      <c r="S14" s="161"/>
      <c r="T14" s="161"/>
      <c r="U14" s="161"/>
      <c r="V14" s="161"/>
      <c r="W14" s="161"/>
      <c r="X14" s="161"/>
      <c r="Y14" s="151"/>
      <c r="Z14" s="151"/>
      <c r="AA14" s="151"/>
      <c r="AB14" s="151"/>
      <c r="AC14" s="151"/>
      <c r="AD14" s="151"/>
      <c r="AE14" s="151"/>
      <c r="AF14" s="151"/>
      <c r="AG14" s="151" t="s">
        <v>128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0">
        <v>2</v>
      </c>
      <c r="B15" s="171" t="s">
        <v>181</v>
      </c>
      <c r="C15" s="179" t="s">
        <v>361</v>
      </c>
      <c r="D15" s="172" t="s">
        <v>182</v>
      </c>
      <c r="E15" s="173">
        <v>231.33600000000001</v>
      </c>
      <c r="F15" s="174"/>
      <c r="G15" s="175">
        <f>ROUND(E15*F15,2)</f>
        <v>0</v>
      </c>
      <c r="H15" s="174"/>
      <c r="I15" s="175">
        <f>ROUND(E15*H15,2)</f>
        <v>0</v>
      </c>
      <c r="J15" s="174"/>
      <c r="K15" s="175">
        <f>ROUND(E15*J15,2)</f>
        <v>0</v>
      </c>
      <c r="L15" s="175">
        <v>21</v>
      </c>
      <c r="M15" s="175">
        <f>G15*(1+L15/100)</f>
        <v>0</v>
      </c>
      <c r="N15" s="173">
        <v>0</v>
      </c>
      <c r="O15" s="173">
        <f>ROUND(E15*N15,2)</f>
        <v>0</v>
      </c>
      <c r="P15" s="173">
        <v>0</v>
      </c>
      <c r="Q15" s="173">
        <f>ROUND(E15*P15,2)</f>
        <v>0</v>
      </c>
      <c r="R15" s="175" t="s">
        <v>172</v>
      </c>
      <c r="S15" s="175" t="s">
        <v>173</v>
      </c>
      <c r="T15" s="176" t="s">
        <v>173</v>
      </c>
      <c r="U15" s="161">
        <v>0.68799999999999994</v>
      </c>
      <c r="V15" s="161">
        <f>ROUND(E15*U15,2)</f>
        <v>159.16</v>
      </c>
      <c r="W15" s="161"/>
      <c r="X15" s="161" t="s">
        <v>183</v>
      </c>
      <c r="Y15" s="151"/>
      <c r="Z15" s="151"/>
      <c r="AA15" s="151"/>
      <c r="AB15" s="151"/>
      <c r="AC15" s="151"/>
      <c r="AD15" s="151"/>
      <c r="AE15" s="151"/>
      <c r="AF15" s="151"/>
      <c r="AG15" s="151" t="s">
        <v>184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256"/>
      <c r="D16" s="257"/>
      <c r="E16" s="257"/>
      <c r="F16" s="257"/>
      <c r="G16" s="257"/>
      <c r="H16" s="161"/>
      <c r="I16" s="161"/>
      <c r="J16" s="161"/>
      <c r="K16" s="161"/>
      <c r="L16" s="161"/>
      <c r="M16" s="161"/>
      <c r="N16" s="160"/>
      <c r="O16" s="160"/>
      <c r="P16" s="160"/>
      <c r="Q16" s="160"/>
      <c r="R16" s="161"/>
      <c r="S16" s="161"/>
      <c r="T16" s="161"/>
      <c r="U16" s="161"/>
      <c r="V16" s="161"/>
      <c r="W16" s="161"/>
      <c r="X16" s="161"/>
      <c r="Y16" s="151"/>
      <c r="Z16" s="151"/>
      <c r="AA16" s="151"/>
      <c r="AB16" s="151"/>
      <c r="AC16" s="151"/>
      <c r="AD16" s="151"/>
      <c r="AE16" s="151"/>
      <c r="AF16" s="151"/>
      <c r="AG16" s="151" t="s">
        <v>128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0">
        <v>3</v>
      </c>
      <c r="B17" s="171" t="s">
        <v>363</v>
      </c>
      <c r="C17" s="179" t="s">
        <v>362</v>
      </c>
      <c r="D17" s="172" t="s">
        <v>182</v>
      </c>
      <c r="E17" s="173">
        <v>231.33600000000001</v>
      </c>
      <c r="F17" s="174"/>
      <c r="G17" s="175">
        <f>ROUND(E17*F17,2)</f>
        <v>0</v>
      </c>
      <c r="H17" s="174"/>
      <c r="I17" s="175">
        <f>ROUND(E17*H17,2)</f>
        <v>0</v>
      </c>
      <c r="J17" s="174"/>
      <c r="K17" s="175">
        <f>ROUND(E17*J17,2)</f>
        <v>0</v>
      </c>
      <c r="L17" s="175">
        <v>21</v>
      </c>
      <c r="M17" s="175">
        <f>G17*(1+L17/100)</f>
        <v>0</v>
      </c>
      <c r="N17" s="173">
        <v>0</v>
      </c>
      <c r="O17" s="173">
        <f>ROUND(E17*N17,2)</f>
        <v>0</v>
      </c>
      <c r="P17" s="173">
        <v>0</v>
      </c>
      <c r="Q17" s="173">
        <f>ROUND(E17*P17,2)</f>
        <v>0</v>
      </c>
      <c r="R17" s="175"/>
      <c r="S17" s="175" t="s">
        <v>173</v>
      </c>
      <c r="T17" s="176" t="s">
        <v>173</v>
      </c>
      <c r="U17" s="161">
        <v>2.6120000000000001</v>
      </c>
      <c r="V17" s="161">
        <f>ROUND(E17*U17,2)</f>
        <v>604.25</v>
      </c>
      <c r="W17" s="161"/>
      <c r="X17" s="161" t="s">
        <v>183</v>
      </c>
      <c r="Y17" s="151"/>
      <c r="Z17" s="151"/>
      <c r="AA17" s="151"/>
      <c r="AB17" s="151"/>
      <c r="AC17" s="151"/>
      <c r="AD17" s="151"/>
      <c r="AE17" s="151"/>
      <c r="AF17" s="151"/>
      <c r="AG17" s="151" t="s">
        <v>184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256"/>
      <c r="D18" s="257"/>
      <c r="E18" s="257"/>
      <c r="F18" s="257"/>
      <c r="G18" s="257"/>
      <c r="H18" s="161"/>
      <c r="I18" s="161"/>
      <c r="J18" s="161"/>
      <c r="K18" s="161"/>
      <c r="L18" s="161"/>
      <c r="M18" s="161"/>
      <c r="N18" s="160"/>
      <c r="O18" s="160"/>
      <c r="P18" s="160"/>
      <c r="Q18" s="160"/>
      <c r="R18" s="161"/>
      <c r="S18" s="161"/>
      <c r="T18" s="161"/>
      <c r="U18" s="161"/>
      <c r="V18" s="161"/>
      <c r="W18" s="161"/>
      <c r="X18" s="161"/>
      <c r="Y18" s="151"/>
      <c r="Z18" s="151"/>
      <c r="AA18" s="151"/>
      <c r="AB18" s="151"/>
      <c r="AC18" s="151"/>
      <c r="AD18" s="151"/>
      <c r="AE18" s="151"/>
      <c r="AF18" s="151"/>
      <c r="AG18" s="151" t="s">
        <v>128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x14ac:dyDescent="0.2">
      <c r="A19" s="163" t="s">
        <v>118</v>
      </c>
      <c r="B19" s="164" t="s">
        <v>73</v>
      </c>
      <c r="C19" s="178" t="s">
        <v>72</v>
      </c>
      <c r="D19" s="165"/>
      <c r="E19" s="166"/>
      <c r="F19" s="167"/>
      <c r="G19" s="167">
        <f>SUMIF(AG20:AG88,"&lt;&gt;NOR",G20:G88)</f>
        <v>0</v>
      </c>
      <c r="H19" s="167"/>
      <c r="I19" s="167">
        <f>SUM(I20:I88)</f>
        <v>0</v>
      </c>
      <c r="J19" s="167"/>
      <c r="K19" s="167">
        <f>SUM(K20:K88)</f>
        <v>0</v>
      </c>
      <c r="L19" s="167"/>
      <c r="M19" s="167">
        <f>SUM(M20:M88)</f>
        <v>0</v>
      </c>
      <c r="N19" s="166"/>
      <c r="O19" s="166">
        <f>SUM(O20:O88)</f>
        <v>0</v>
      </c>
      <c r="P19" s="166"/>
      <c r="Q19" s="166">
        <f>SUM(Q20:Q88)</f>
        <v>368.2</v>
      </c>
      <c r="R19" s="167"/>
      <c r="S19" s="167"/>
      <c r="T19" s="168"/>
      <c r="U19" s="162"/>
      <c r="V19" s="162">
        <f>SUM(V20:V88)</f>
        <v>553.9899999999999</v>
      </c>
      <c r="W19" s="162"/>
      <c r="X19" s="162"/>
      <c r="AG19" t="s">
        <v>119</v>
      </c>
    </row>
    <row r="20" spans="1:60" ht="33.75" outlineLevel="1" x14ac:dyDescent="0.2">
      <c r="A20" s="170">
        <v>4</v>
      </c>
      <c r="B20" s="171" t="s">
        <v>169</v>
      </c>
      <c r="C20" s="179" t="s">
        <v>170</v>
      </c>
      <c r="D20" s="172" t="s">
        <v>171</v>
      </c>
      <c r="E20" s="173">
        <v>243</v>
      </c>
      <c r="F20" s="174"/>
      <c r="G20" s="175">
        <f>ROUND(E20*F20,2)</f>
        <v>0</v>
      </c>
      <c r="H20" s="174"/>
      <c r="I20" s="175">
        <f>ROUND(E20*H20,2)</f>
        <v>0</v>
      </c>
      <c r="J20" s="174"/>
      <c r="K20" s="175">
        <f>ROUND(E20*J20,2)</f>
        <v>0</v>
      </c>
      <c r="L20" s="175">
        <v>21</v>
      </c>
      <c r="M20" s="175">
        <f>G20*(1+L20/100)</f>
        <v>0</v>
      </c>
      <c r="N20" s="173">
        <v>0</v>
      </c>
      <c r="O20" s="173">
        <f>ROUND(E20*N20,2)</f>
        <v>0</v>
      </c>
      <c r="P20" s="173">
        <v>0.40799999999999997</v>
      </c>
      <c r="Q20" s="173">
        <f>ROUND(E20*P20,2)</f>
        <v>99.14</v>
      </c>
      <c r="R20" s="175" t="s">
        <v>172</v>
      </c>
      <c r="S20" s="175" t="s">
        <v>173</v>
      </c>
      <c r="T20" s="176" t="s">
        <v>173</v>
      </c>
      <c r="U20" s="161">
        <v>0.06</v>
      </c>
      <c r="V20" s="161">
        <f>ROUND(E20*U20,2)</f>
        <v>14.58</v>
      </c>
      <c r="W20" s="161"/>
      <c r="X20" s="161" t="s">
        <v>124</v>
      </c>
      <c r="Y20" s="151"/>
      <c r="Z20" s="151"/>
      <c r="AA20" s="151"/>
      <c r="AB20" s="151"/>
      <c r="AC20" s="151"/>
      <c r="AD20" s="151"/>
      <c r="AE20" s="151"/>
      <c r="AF20" s="151"/>
      <c r="AG20" s="151" t="s">
        <v>174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254" t="s">
        <v>175</v>
      </c>
      <c r="D21" s="255"/>
      <c r="E21" s="255"/>
      <c r="F21" s="255"/>
      <c r="G21" s="255"/>
      <c r="H21" s="161"/>
      <c r="I21" s="161"/>
      <c r="J21" s="161"/>
      <c r="K21" s="161"/>
      <c r="L21" s="161"/>
      <c r="M21" s="161"/>
      <c r="N21" s="160"/>
      <c r="O21" s="160"/>
      <c r="P21" s="160"/>
      <c r="Q21" s="160"/>
      <c r="R21" s="161"/>
      <c r="S21" s="161"/>
      <c r="T21" s="161"/>
      <c r="U21" s="161"/>
      <c r="V21" s="161"/>
      <c r="W21" s="161"/>
      <c r="X21" s="161"/>
      <c r="Y21" s="151"/>
      <c r="Z21" s="151"/>
      <c r="AA21" s="151"/>
      <c r="AB21" s="151"/>
      <c r="AC21" s="151"/>
      <c r="AD21" s="151"/>
      <c r="AE21" s="151"/>
      <c r="AF21" s="151"/>
      <c r="AG21" s="151" t="s">
        <v>176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85" t="s">
        <v>185</v>
      </c>
      <c r="D22" s="183"/>
      <c r="E22" s="184">
        <v>243</v>
      </c>
      <c r="F22" s="161"/>
      <c r="G22" s="161"/>
      <c r="H22" s="161"/>
      <c r="I22" s="161"/>
      <c r="J22" s="161"/>
      <c r="K22" s="161"/>
      <c r="L22" s="161"/>
      <c r="M22" s="161"/>
      <c r="N22" s="160"/>
      <c r="O22" s="160"/>
      <c r="P22" s="160"/>
      <c r="Q22" s="160"/>
      <c r="R22" s="161"/>
      <c r="S22" s="161"/>
      <c r="T22" s="161"/>
      <c r="U22" s="161"/>
      <c r="V22" s="161"/>
      <c r="W22" s="161"/>
      <c r="X22" s="161"/>
      <c r="Y22" s="151"/>
      <c r="Z22" s="151"/>
      <c r="AA22" s="151"/>
      <c r="AB22" s="151"/>
      <c r="AC22" s="151"/>
      <c r="AD22" s="151"/>
      <c r="AE22" s="151"/>
      <c r="AF22" s="151"/>
      <c r="AG22" s="151" t="s">
        <v>178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5" t="s">
        <v>179</v>
      </c>
      <c r="D23" s="183"/>
      <c r="E23" s="184"/>
      <c r="F23" s="161"/>
      <c r="G23" s="161"/>
      <c r="H23" s="161"/>
      <c r="I23" s="161"/>
      <c r="J23" s="161"/>
      <c r="K23" s="161"/>
      <c r="L23" s="161"/>
      <c r="M23" s="161"/>
      <c r="N23" s="160"/>
      <c r="O23" s="160"/>
      <c r="P23" s="160"/>
      <c r="Q23" s="160"/>
      <c r="R23" s="161"/>
      <c r="S23" s="161"/>
      <c r="T23" s="161"/>
      <c r="U23" s="161"/>
      <c r="V23" s="161"/>
      <c r="W23" s="161"/>
      <c r="X23" s="161"/>
      <c r="Y23" s="151"/>
      <c r="Z23" s="151"/>
      <c r="AA23" s="151"/>
      <c r="AB23" s="151"/>
      <c r="AC23" s="151"/>
      <c r="AD23" s="151"/>
      <c r="AE23" s="151"/>
      <c r="AF23" s="151"/>
      <c r="AG23" s="151" t="s">
        <v>178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85" t="s">
        <v>180</v>
      </c>
      <c r="D24" s="183"/>
      <c r="E24" s="184"/>
      <c r="F24" s="161"/>
      <c r="G24" s="161"/>
      <c r="H24" s="161"/>
      <c r="I24" s="161"/>
      <c r="J24" s="161"/>
      <c r="K24" s="161"/>
      <c r="L24" s="161"/>
      <c r="M24" s="161"/>
      <c r="N24" s="160"/>
      <c r="O24" s="160"/>
      <c r="P24" s="160"/>
      <c r="Q24" s="160"/>
      <c r="R24" s="161"/>
      <c r="S24" s="161"/>
      <c r="T24" s="161"/>
      <c r="U24" s="161"/>
      <c r="V24" s="161"/>
      <c r="W24" s="161"/>
      <c r="X24" s="161"/>
      <c r="Y24" s="151"/>
      <c r="Z24" s="151"/>
      <c r="AA24" s="151"/>
      <c r="AB24" s="151"/>
      <c r="AC24" s="151"/>
      <c r="AD24" s="151"/>
      <c r="AE24" s="151"/>
      <c r="AF24" s="151"/>
      <c r="AG24" s="151" t="s">
        <v>178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241"/>
      <c r="D25" s="242"/>
      <c r="E25" s="242"/>
      <c r="F25" s="242"/>
      <c r="G25" s="242"/>
      <c r="H25" s="161"/>
      <c r="I25" s="161"/>
      <c r="J25" s="161"/>
      <c r="K25" s="161"/>
      <c r="L25" s="161"/>
      <c r="M25" s="161"/>
      <c r="N25" s="160"/>
      <c r="O25" s="160"/>
      <c r="P25" s="160"/>
      <c r="Q25" s="160"/>
      <c r="R25" s="161"/>
      <c r="S25" s="161"/>
      <c r="T25" s="161"/>
      <c r="U25" s="161"/>
      <c r="V25" s="161"/>
      <c r="W25" s="161"/>
      <c r="X25" s="161"/>
      <c r="Y25" s="151"/>
      <c r="Z25" s="151"/>
      <c r="AA25" s="151"/>
      <c r="AB25" s="151"/>
      <c r="AC25" s="151"/>
      <c r="AD25" s="151"/>
      <c r="AE25" s="151"/>
      <c r="AF25" s="151"/>
      <c r="AG25" s="151" t="s">
        <v>128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22.5" outlineLevel="1" x14ac:dyDescent="0.2">
      <c r="A26" s="170">
        <v>5</v>
      </c>
      <c r="B26" s="171" t="s">
        <v>186</v>
      </c>
      <c r="C26" s="179" t="s">
        <v>187</v>
      </c>
      <c r="D26" s="172" t="s">
        <v>171</v>
      </c>
      <c r="E26" s="173">
        <v>810</v>
      </c>
      <c r="F26" s="174"/>
      <c r="G26" s="175">
        <f>ROUND(E26*F26,2)</f>
        <v>0</v>
      </c>
      <c r="H26" s="174"/>
      <c r="I26" s="175">
        <f>ROUND(E26*H26,2)</f>
        <v>0</v>
      </c>
      <c r="J26" s="174"/>
      <c r="K26" s="175">
        <f>ROUND(E26*J26,2)</f>
        <v>0</v>
      </c>
      <c r="L26" s="175">
        <v>21</v>
      </c>
      <c r="M26" s="175">
        <f>G26*(1+L26/100)</f>
        <v>0</v>
      </c>
      <c r="N26" s="173">
        <v>0</v>
      </c>
      <c r="O26" s="173">
        <f>ROUND(E26*N26,2)</f>
        <v>0</v>
      </c>
      <c r="P26" s="173">
        <v>0.33</v>
      </c>
      <c r="Q26" s="173">
        <f>ROUND(E26*P26,2)</f>
        <v>267.3</v>
      </c>
      <c r="R26" s="175" t="s">
        <v>172</v>
      </c>
      <c r="S26" s="175" t="s">
        <v>173</v>
      </c>
      <c r="T26" s="176" t="s">
        <v>173</v>
      </c>
      <c r="U26" s="161">
        <v>0.53</v>
      </c>
      <c r="V26" s="161">
        <f>ROUND(E26*U26,2)</f>
        <v>429.3</v>
      </c>
      <c r="W26" s="161"/>
      <c r="X26" s="161" t="s">
        <v>124</v>
      </c>
      <c r="Y26" s="151"/>
      <c r="Z26" s="151"/>
      <c r="AA26" s="151"/>
      <c r="AB26" s="151"/>
      <c r="AC26" s="151"/>
      <c r="AD26" s="151"/>
      <c r="AE26" s="151"/>
      <c r="AF26" s="151"/>
      <c r="AG26" s="151" t="s">
        <v>174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185" t="s">
        <v>188</v>
      </c>
      <c r="D27" s="183"/>
      <c r="E27" s="184">
        <v>810</v>
      </c>
      <c r="F27" s="161"/>
      <c r="G27" s="161"/>
      <c r="H27" s="161"/>
      <c r="I27" s="161"/>
      <c r="J27" s="161"/>
      <c r="K27" s="161"/>
      <c r="L27" s="161"/>
      <c r="M27" s="161"/>
      <c r="N27" s="160"/>
      <c r="O27" s="160"/>
      <c r="P27" s="160"/>
      <c r="Q27" s="160"/>
      <c r="R27" s="161"/>
      <c r="S27" s="161"/>
      <c r="T27" s="161"/>
      <c r="U27" s="161"/>
      <c r="V27" s="161"/>
      <c r="W27" s="161"/>
      <c r="X27" s="161"/>
      <c r="Y27" s="151"/>
      <c r="Z27" s="151"/>
      <c r="AA27" s="151"/>
      <c r="AB27" s="151"/>
      <c r="AC27" s="151"/>
      <c r="AD27" s="151"/>
      <c r="AE27" s="151"/>
      <c r="AF27" s="151"/>
      <c r="AG27" s="151" t="s">
        <v>178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5" t="s">
        <v>189</v>
      </c>
      <c r="D28" s="183"/>
      <c r="E28" s="184"/>
      <c r="F28" s="161"/>
      <c r="G28" s="161"/>
      <c r="H28" s="161"/>
      <c r="I28" s="161"/>
      <c r="J28" s="161"/>
      <c r="K28" s="161"/>
      <c r="L28" s="161"/>
      <c r="M28" s="161"/>
      <c r="N28" s="160"/>
      <c r="O28" s="160"/>
      <c r="P28" s="160"/>
      <c r="Q28" s="160"/>
      <c r="R28" s="161"/>
      <c r="S28" s="161"/>
      <c r="T28" s="161"/>
      <c r="U28" s="161"/>
      <c r="V28" s="161"/>
      <c r="W28" s="161"/>
      <c r="X28" s="161"/>
      <c r="Y28" s="151"/>
      <c r="Z28" s="151"/>
      <c r="AA28" s="151"/>
      <c r="AB28" s="151"/>
      <c r="AC28" s="151"/>
      <c r="AD28" s="151"/>
      <c r="AE28" s="151"/>
      <c r="AF28" s="151"/>
      <c r="AG28" s="151" t="s">
        <v>178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241"/>
      <c r="D29" s="242"/>
      <c r="E29" s="242"/>
      <c r="F29" s="242"/>
      <c r="G29" s="242"/>
      <c r="H29" s="161"/>
      <c r="I29" s="161"/>
      <c r="J29" s="161"/>
      <c r="K29" s="161"/>
      <c r="L29" s="161"/>
      <c r="M29" s="161"/>
      <c r="N29" s="160"/>
      <c r="O29" s="160"/>
      <c r="P29" s="160"/>
      <c r="Q29" s="160"/>
      <c r="R29" s="161"/>
      <c r="S29" s="161"/>
      <c r="T29" s="161"/>
      <c r="U29" s="161"/>
      <c r="V29" s="161"/>
      <c r="W29" s="161"/>
      <c r="X29" s="161"/>
      <c r="Y29" s="151"/>
      <c r="Z29" s="151"/>
      <c r="AA29" s="151"/>
      <c r="AB29" s="151"/>
      <c r="AC29" s="151"/>
      <c r="AD29" s="151"/>
      <c r="AE29" s="151"/>
      <c r="AF29" s="151"/>
      <c r="AG29" s="151" t="s">
        <v>128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22.5" outlineLevel="1" x14ac:dyDescent="0.2">
      <c r="A30" s="170">
        <v>6</v>
      </c>
      <c r="B30" s="171" t="s">
        <v>190</v>
      </c>
      <c r="C30" s="179" t="s">
        <v>191</v>
      </c>
      <c r="D30" s="172" t="s">
        <v>171</v>
      </c>
      <c r="E30" s="173">
        <v>20</v>
      </c>
      <c r="F30" s="174"/>
      <c r="G30" s="175">
        <f>ROUND(E30*F30,2)</f>
        <v>0</v>
      </c>
      <c r="H30" s="174"/>
      <c r="I30" s="175">
        <f>ROUND(E30*H30,2)</f>
        <v>0</v>
      </c>
      <c r="J30" s="174"/>
      <c r="K30" s="175">
        <f>ROUND(E30*J30,2)</f>
        <v>0</v>
      </c>
      <c r="L30" s="175">
        <v>21</v>
      </c>
      <c r="M30" s="175">
        <f>G30*(1+L30/100)</f>
        <v>0</v>
      </c>
      <c r="N30" s="173">
        <v>0</v>
      </c>
      <c r="O30" s="173">
        <f>ROUND(E30*N30,2)</f>
        <v>0</v>
      </c>
      <c r="P30" s="173">
        <v>8.7999999999999995E-2</v>
      </c>
      <c r="Q30" s="173">
        <f>ROUND(E30*P30,2)</f>
        <v>1.76</v>
      </c>
      <c r="R30" s="175" t="s">
        <v>172</v>
      </c>
      <c r="S30" s="175" t="s">
        <v>173</v>
      </c>
      <c r="T30" s="176" t="s">
        <v>173</v>
      </c>
      <c r="U30" s="161">
        <v>7.1999999999999995E-2</v>
      </c>
      <c r="V30" s="161">
        <f>ROUND(E30*U30,2)</f>
        <v>1.44</v>
      </c>
      <c r="W30" s="161"/>
      <c r="X30" s="161" t="s">
        <v>124</v>
      </c>
      <c r="Y30" s="151"/>
      <c r="Z30" s="151"/>
      <c r="AA30" s="151"/>
      <c r="AB30" s="151"/>
      <c r="AC30" s="151"/>
      <c r="AD30" s="151"/>
      <c r="AE30" s="151"/>
      <c r="AF30" s="151"/>
      <c r="AG30" s="151" t="s">
        <v>174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ht="22.5" outlineLevel="1" x14ac:dyDescent="0.2">
      <c r="A31" s="158"/>
      <c r="B31" s="159"/>
      <c r="C31" s="254" t="s">
        <v>192</v>
      </c>
      <c r="D31" s="255"/>
      <c r="E31" s="255"/>
      <c r="F31" s="255"/>
      <c r="G31" s="255"/>
      <c r="H31" s="161"/>
      <c r="I31" s="161"/>
      <c r="J31" s="161"/>
      <c r="K31" s="161"/>
      <c r="L31" s="161"/>
      <c r="M31" s="161"/>
      <c r="N31" s="160"/>
      <c r="O31" s="160"/>
      <c r="P31" s="160"/>
      <c r="Q31" s="160"/>
      <c r="R31" s="161"/>
      <c r="S31" s="161"/>
      <c r="T31" s="161"/>
      <c r="U31" s="161"/>
      <c r="V31" s="161"/>
      <c r="W31" s="161"/>
      <c r="X31" s="161"/>
      <c r="Y31" s="151"/>
      <c r="Z31" s="151"/>
      <c r="AA31" s="151"/>
      <c r="AB31" s="151"/>
      <c r="AC31" s="151"/>
      <c r="AD31" s="151"/>
      <c r="AE31" s="151"/>
      <c r="AF31" s="151"/>
      <c r="AG31" s="151" t="s">
        <v>176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77" t="str">
        <f>C31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5" t="s">
        <v>193</v>
      </c>
      <c r="D32" s="183"/>
      <c r="E32" s="184">
        <v>20</v>
      </c>
      <c r="F32" s="161"/>
      <c r="G32" s="161"/>
      <c r="H32" s="161"/>
      <c r="I32" s="161"/>
      <c r="J32" s="161"/>
      <c r="K32" s="161"/>
      <c r="L32" s="161"/>
      <c r="M32" s="161"/>
      <c r="N32" s="160"/>
      <c r="O32" s="160"/>
      <c r="P32" s="160"/>
      <c r="Q32" s="160"/>
      <c r="R32" s="161"/>
      <c r="S32" s="161"/>
      <c r="T32" s="161"/>
      <c r="U32" s="161"/>
      <c r="V32" s="161"/>
      <c r="W32" s="161"/>
      <c r="X32" s="161"/>
      <c r="Y32" s="151"/>
      <c r="Z32" s="151"/>
      <c r="AA32" s="151"/>
      <c r="AB32" s="151"/>
      <c r="AC32" s="151"/>
      <c r="AD32" s="151"/>
      <c r="AE32" s="151"/>
      <c r="AF32" s="151"/>
      <c r="AG32" s="151" t="s">
        <v>178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85" t="s">
        <v>189</v>
      </c>
      <c r="D33" s="183"/>
      <c r="E33" s="184"/>
      <c r="F33" s="161"/>
      <c r="G33" s="161"/>
      <c r="H33" s="161"/>
      <c r="I33" s="161"/>
      <c r="J33" s="161"/>
      <c r="K33" s="161"/>
      <c r="L33" s="161"/>
      <c r="M33" s="161"/>
      <c r="N33" s="160"/>
      <c r="O33" s="160"/>
      <c r="P33" s="160"/>
      <c r="Q33" s="160"/>
      <c r="R33" s="161"/>
      <c r="S33" s="161"/>
      <c r="T33" s="161"/>
      <c r="U33" s="161"/>
      <c r="V33" s="161"/>
      <c r="W33" s="161"/>
      <c r="X33" s="161"/>
      <c r="Y33" s="151"/>
      <c r="Z33" s="151"/>
      <c r="AA33" s="151"/>
      <c r="AB33" s="151"/>
      <c r="AC33" s="151"/>
      <c r="AD33" s="151"/>
      <c r="AE33" s="151"/>
      <c r="AF33" s="151"/>
      <c r="AG33" s="151" t="s">
        <v>178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241"/>
      <c r="D34" s="242"/>
      <c r="E34" s="242"/>
      <c r="F34" s="242"/>
      <c r="G34" s="242"/>
      <c r="H34" s="161"/>
      <c r="I34" s="161"/>
      <c r="J34" s="161"/>
      <c r="K34" s="161"/>
      <c r="L34" s="161"/>
      <c r="M34" s="161"/>
      <c r="N34" s="160"/>
      <c r="O34" s="160"/>
      <c r="P34" s="160"/>
      <c r="Q34" s="160"/>
      <c r="R34" s="161"/>
      <c r="S34" s="161"/>
      <c r="T34" s="161"/>
      <c r="U34" s="161"/>
      <c r="V34" s="161"/>
      <c r="W34" s="161"/>
      <c r="X34" s="161"/>
      <c r="Y34" s="151"/>
      <c r="Z34" s="151"/>
      <c r="AA34" s="151"/>
      <c r="AB34" s="151"/>
      <c r="AC34" s="151"/>
      <c r="AD34" s="151"/>
      <c r="AE34" s="151"/>
      <c r="AF34" s="151"/>
      <c r="AG34" s="151" t="s">
        <v>128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0">
        <v>7</v>
      </c>
      <c r="B35" s="171" t="s">
        <v>194</v>
      </c>
      <c r="C35" s="179" t="s">
        <v>195</v>
      </c>
      <c r="D35" s="172" t="s">
        <v>196</v>
      </c>
      <c r="E35" s="173">
        <v>162.31200000000001</v>
      </c>
      <c r="F35" s="174"/>
      <c r="G35" s="175">
        <f>ROUND(E35*F35,2)</f>
        <v>0</v>
      </c>
      <c r="H35" s="174"/>
      <c r="I35" s="175">
        <f>ROUND(E35*H35,2)</f>
        <v>0</v>
      </c>
      <c r="J35" s="174"/>
      <c r="K35" s="175">
        <f>ROUND(E35*J35,2)</f>
        <v>0</v>
      </c>
      <c r="L35" s="175">
        <v>21</v>
      </c>
      <c r="M35" s="175">
        <f>G35*(1+L35/100)</f>
        <v>0</v>
      </c>
      <c r="N35" s="173">
        <v>0</v>
      </c>
      <c r="O35" s="173">
        <f>ROUND(E35*N35,2)</f>
        <v>0</v>
      </c>
      <c r="P35" s="173">
        <v>0</v>
      </c>
      <c r="Q35" s="173">
        <f>ROUND(E35*P35,2)</f>
        <v>0</v>
      </c>
      <c r="R35" s="175" t="s">
        <v>197</v>
      </c>
      <c r="S35" s="175" t="s">
        <v>173</v>
      </c>
      <c r="T35" s="176" t="s">
        <v>173</v>
      </c>
      <c r="U35" s="161">
        <v>8.7999999999999995E-2</v>
      </c>
      <c r="V35" s="161">
        <f>ROUND(E35*U35,2)</f>
        <v>14.28</v>
      </c>
      <c r="W35" s="161"/>
      <c r="X35" s="161" t="s">
        <v>124</v>
      </c>
      <c r="Y35" s="151"/>
      <c r="Z35" s="151"/>
      <c r="AA35" s="151"/>
      <c r="AB35" s="151"/>
      <c r="AC35" s="151"/>
      <c r="AD35" s="151"/>
      <c r="AE35" s="151"/>
      <c r="AF35" s="151"/>
      <c r="AG35" s="151" t="s">
        <v>174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254" t="s">
        <v>198</v>
      </c>
      <c r="D36" s="255"/>
      <c r="E36" s="255"/>
      <c r="F36" s="255"/>
      <c r="G36" s="255"/>
      <c r="H36" s="161"/>
      <c r="I36" s="161"/>
      <c r="J36" s="161"/>
      <c r="K36" s="161"/>
      <c r="L36" s="161"/>
      <c r="M36" s="161"/>
      <c r="N36" s="160"/>
      <c r="O36" s="160"/>
      <c r="P36" s="160"/>
      <c r="Q36" s="160"/>
      <c r="R36" s="161"/>
      <c r="S36" s="161"/>
      <c r="T36" s="161"/>
      <c r="U36" s="161"/>
      <c r="V36" s="161"/>
      <c r="W36" s="161"/>
      <c r="X36" s="161"/>
      <c r="Y36" s="151"/>
      <c r="Z36" s="151"/>
      <c r="AA36" s="151"/>
      <c r="AB36" s="151"/>
      <c r="AC36" s="151"/>
      <c r="AD36" s="151"/>
      <c r="AE36" s="151"/>
      <c r="AF36" s="151"/>
      <c r="AG36" s="151" t="s">
        <v>176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77" t="str">
        <f>C36</f>
        <v>s přemístěním výkopku v příčných profilech na vzdálenost do 15 m nebo s naložením na dopravní prostředek.</v>
      </c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85" t="s">
        <v>199</v>
      </c>
      <c r="D37" s="183"/>
      <c r="E37" s="184">
        <v>162.31200000000001</v>
      </c>
      <c r="F37" s="161"/>
      <c r="G37" s="161"/>
      <c r="H37" s="161"/>
      <c r="I37" s="161"/>
      <c r="J37" s="161"/>
      <c r="K37" s="161"/>
      <c r="L37" s="161"/>
      <c r="M37" s="161"/>
      <c r="N37" s="160"/>
      <c r="O37" s="160"/>
      <c r="P37" s="160"/>
      <c r="Q37" s="160"/>
      <c r="R37" s="161"/>
      <c r="S37" s="161"/>
      <c r="T37" s="161"/>
      <c r="U37" s="161"/>
      <c r="V37" s="161"/>
      <c r="W37" s="161"/>
      <c r="X37" s="161"/>
      <c r="Y37" s="151"/>
      <c r="Z37" s="151"/>
      <c r="AA37" s="151"/>
      <c r="AB37" s="151"/>
      <c r="AC37" s="151"/>
      <c r="AD37" s="151"/>
      <c r="AE37" s="151"/>
      <c r="AF37" s="151"/>
      <c r="AG37" s="151" t="s">
        <v>178</v>
      </c>
      <c r="AH37" s="151">
        <v>5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8"/>
      <c r="B38" s="159"/>
      <c r="C38" s="241"/>
      <c r="D38" s="242"/>
      <c r="E38" s="242"/>
      <c r="F38" s="242"/>
      <c r="G38" s="242"/>
      <c r="H38" s="161"/>
      <c r="I38" s="161"/>
      <c r="J38" s="161"/>
      <c r="K38" s="161"/>
      <c r="L38" s="161"/>
      <c r="M38" s="161"/>
      <c r="N38" s="160"/>
      <c r="O38" s="160"/>
      <c r="P38" s="160"/>
      <c r="Q38" s="160"/>
      <c r="R38" s="161"/>
      <c r="S38" s="161"/>
      <c r="T38" s="161"/>
      <c r="U38" s="161"/>
      <c r="V38" s="161"/>
      <c r="W38" s="161"/>
      <c r="X38" s="161"/>
      <c r="Y38" s="151"/>
      <c r="Z38" s="151"/>
      <c r="AA38" s="151"/>
      <c r="AB38" s="151"/>
      <c r="AC38" s="151"/>
      <c r="AD38" s="151"/>
      <c r="AE38" s="151"/>
      <c r="AF38" s="151"/>
      <c r="AG38" s="151" t="s">
        <v>128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70">
        <v>8</v>
      </c>
      <c r="B39" s="171" t="s">
        <v>200</v>
      </c>
      <c r="C39" s="179" t="s">
        <v>364</v>
      </c>
      <c r="D39" s="172" t="s">
        <v>196</v>
      </c>
      <c r="E39" s="173">
        <v>175.012</v>
      </c>
      <c r="F39" s="174"/>
      <c r="G39" s="175">
        <f>ROUND(E39*F39,2)</f>
        <v>0</v>
      </c>
      <c r="H39" s="174"/>
      <c r="I39" s="175">
        <f>ROUND(E39*H39,2)</f>
        <v>0</v>
      </c>
      <c r="J39" s="174"/>
      <c r="K39" s="175">
        <f>ROUND(E39*J39,2)</f>
        <v>0</v>
      </c>
      <c r="L39" s="175">
        <v>21</v>
      </c>
      <c r="M39" s="175">
        <f>G39*(1+L39/100)</f>
        <v>0</v>
      </c>
      <c r="N39" s="173">
        <v>0</v>
      </c>
      <c r="O39" s="173">
        <f>ROUND(E39*N39,2)</f>
        <v>0</v>
      </c>
      <c r="P39" s="173">
        <v>0</v>
      </c>
      <c r="Q39" s="173">
        <f>ROUND(E39*P39,2)</f>
        <v>0</v>
      </c>
      <c r="R39" s="175" t="s">
        <v>197</v>
      </c>
      <c r="S39" s="175" t="s">
        <v>173</v>
      </c>
      <c r="T39" s="176" t="s">
        <v>173</v>
      </c>
      <c r="U39" s="161">
        <v>1.0999999999999999E-2</v>
      </c>
      <c r="V39" s="161">
        <f>ROUND(E39*U39,2)</f>
        <v>1.93</v>
      </c>
      <c r="W39" s="161"/>
      <c r="X39" s="161" t="s">
        <v>124</v>
      </c>
      <c r="Y39" s="151"/>
      <c r="Z39" s="151"/>
      <c r="AA39" s="151"/>
      <c r="AB39" s="151"/>
      <c r="AC39" s="151"/>
      <c r="AD39" s="151"/>
      <c r="AE39" s="151"/>
      <c r="AF39" s="151"/>
      <c r="AG39" s="151" t="s">
        <v>174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254" t="s">
        <v>201</v>
      </c>
      <c r="D40" s="255"/>
      <c r="E40" s="255"/>
      <c r="F40" s="255"/>
      <c r="G40" s="255"/>
      <c r="H40" s="161"/>
      <c r="I40" s="161"/>
      <c r="J40" s="161"/>
      <c r="K40" s="161"/>
      <c r="L40" s="161"/>
      <c r="M40" s="161"/>
      <c r="N40" s="160"/>
      <c r="O40" s="160"/>
      <c r="P40" s="160"/>
      <c r="Q40" s="160"/>
      <c r="R40" s="161"/>
      <c r="S40" s="161"/>
      <c r="T40" s="161"/>
      <c r="U40" s="161"/>
      <c r="V40" s="161"/>
      <c r="W40" s="161"/>
      <c r="X40" s="161"/>
      <c r="Y40" s="151"/>
      <c r="Z40" s="151"/>
      <c r="AA40" s="151"/>
      <c r="AB40" s="151"/>
      <c r="AC40" s="151"/>
      <c r="AD40" s="151"/>
      <c r="AE40" s="151"/>
      <c r="AF40" s="151"/>
      <c r="AG40" s="151" t="s">
        <v>176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85" t="s">
        <v>202</v>
      </c>
      <c r="D41" s="183"/>
      <c r="E41" s="184"/>
      <c r="F41" s="161"/>
      <c r="G41" s="161"/>
      <c r="H41" s="161"/>
      <c r="I41" s="161"/>
      <c r="J41" s="161"/>
      <c r="K41" s="161"/>
      <c r="L41" s="161"/>
      <c r="M41" s="161"/>
      <c r="N41" s="160"/>
      <c r="O41" s="160"/>
      <c r="P41" s="160"/>
      <c r="Q41" s="160"/>
      <c r="R41" s="161"/>
      <c r="S41" s="161"/>
      <c r="T41" s="161"/>
      <c r="U41" s="161"/>
      <c r="V41" s="161"/>
      <c r="W41" s="161"/>
      <c r="X41" s="161"/>
      <c r="Y41" s="151"/>
      <c r="Z41" s="151"/>
      <c r="AA41" s="151"/>
      <c r="AB41" s="151"/>
      <c r="AC41" s="151"/>
      <c r="AD41" s="151"/>
      <c r="AE41" s="151"/>
      <c r="AF41" s="151"/>
      <c r="AG41" s="151" t="s">
        <v>178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5" t="s">
        <v>199</v>
      </c>
      <c r="D42" s="183"/>
      <c r="E42" s="184">
        <v>162.31200000000001</v>
      </c>
      <c r="F42" s="161"/>
      <c r="G42" s="161"/>
      <c r="H42" s="161"/>
      <c r="I42" s="161"/>
      <c r="J42" s="161"/>
      <c r="K42" s="161"/>
      <c r="L42" s="161"/>
      <c r="M42" s="161"/>
      <c r="N42" s="160"/>
      <c r="O42" s="160"/>
      <c r="P42" s="160"/>
      <c r="Q42" s="160"/>
      <c r="R42" s="161"/>
      <c r="S42" s="161"/>
      <c r="T42" s="161"/>
      <c r="U42" s="161"/>
      <c r="V42" s="161"/>
      <c r="W42" s="161"/>
      <c r="X42" s="161"/>
      <c r="Y42" s="151"/>
      <c r="Z42" s="151"/>
      <c r="AA42" s="151"/>
      <c r="AB42" s="151"/>
      <c r="AC42" s="151"/>
      <c r="AD42" s="151"/>
      <c r="AE42" s="151"/>
      <c r="AF42" s="151"/>
      <c r="AG42" s="151" t="s">
        <v>178</v>
      </c>
      <c r="AH42" s="151">
        <v>5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5" t="s">
        <v>203</v>
      </c>
      <c r="D43" s="183"/>
      <c r="E43" s="184">
        <v>-3</v>
      </c>
      <c r="F43" s="161"/>
      <c r="G43" s="161"/>
      <c r="H43" s="161"/>
      <c r="I43" s="161"/>
      <c r="J43" s="161"/>
      <c r="K43" s="161"/>
      <c r="L43" s="161"/>
      <c r="M43" s="161"/>
      <c r="N43" s="160"/>
      <c r="O43" s="160"/>
      <c r="P43" s="160"/>
      <c r="Q43" s="160"/>
      <c r="R43" s="161"/>
      <c r="S43" s="161"/>
      <c r="T43" s="161"/>
      <c r="U43" s="161"/>
      <c r="V43" s="161"/>
      <c r="W43" s="161"/>
      <c r="X43" s="161"/>
      <c r="Y43" s="151"/>
      <c r="Z43" s="151"/>
      <c r="AA43" s="151"/>
      <c r="AB43" s="151"/>
      <c r="AC43" s="151"/>
      <c r="AD43" s="151"/>
      <c r="AE43" s="151"/>
      <c r="AF43" s="151"/>
      <c r="AG43" s="151" t="s">
        <v>178</v>
      </c>
      <c r="AH43" s="151">
        <v>5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85" t="s">
        <v>204</v>
      </c>
      <c r="D44" s="183"/>
      <c r="E44" s="184">
        <v>-20</v>
      </c>
      <c r="F44" s="161"/>
      <c r="G44" s="161"/>
      <c r="H44" s="161"/>
      <c r="I44" s="161"/>
      <c r="J44" s="161"/>
      <c r="K44" s="161"/>
      <c r="L44" s="161"/>
      <c r="M44" s="161"/>
      <c r="N44" s="160"/>
      <c r="O44" s="160"/>
      <c r="P44" s="160"/>
      <c r="Q44" s="160"/>
      <c r="R44" s="161"/>
      <c r="S44" s="161"/>
      <c r="T44" s="161"/>
      <c r="U44" s="161"/>
      <c r="V44" s="161"/>
      <c r="W44" s="161"/>
      <c r="X44" s="161"/>
      <c r="Y44" s="151"/>
      <c r="Z44" s="151"/>
      <c r="AA44" s="151"/>
      <c r="AB44" s="151"/>
      <c r="AC44" s="151"/>
      <c r="AD44" s="151"/>
      <c r="AE44" s="151"/>
      <c r="AF44" s="151"/>
      <c r="AG44" s="151" t="s">
        <v>178</v>
      </c>
      <c r="AH44" s="151">
        <v>5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185" t="s">
        <v>205</v>
      </c>
      <c r="D45" s="183"/>
      <c r="E45" s="184"/>
      <c r="F45" s="161"/>
      <c r="G45" s="161"/>
      <c r="H45" s="161"/>
      <c r="I45" s="161"/>
      <c r="J45" s="161"/>
      <c r="K45" s="161"/>
      <c r="L45" s="161"/>
      <c r="M45" s="161"/>
      <c r="N45" s="160"/>
      <c r="O45" s="160"/>
      <c r="P45" s="160"/>
      <c r="Q45" s="160"/>
      <c r="R45" s="161"/>
      <c r="S45" s="161"/>
      <c r="T45" s="161"/>
      <c r="U45" s="161"/>
      <c r="V45" s="161"/>
      <c r="W45" s="161"/>
      <c r="X45" s="161"/>
      <c r="Y45" s="151"/>
      <c r="Z45" s="151"/>
      <c r="AA45" s="151"/>
      <c r="AB45" s="151"/>
      <c r="AC45" s="151"/>
      <c r="AD45" s="151"/>
      <c r="AE45" s="151"/>
      <c r="AF45" s="151"/>
      <c r="AG45" s="151" t="s">
        <v>178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8"/>
      <c r="B46" s="159"/>
      <c r="C46" s="185" t="s">
        <v>206</v>
      </c>
      <c r="D46" s="183"/>
      <c r="E46" s="184">
        <v>38.4</v>
      </c>
      <c r="F46" s="161"/>
      <c r="G46" s="161"/>
      <c r="H46" s="161"/>
      <c r="I46" s="161"/>
      <c r="J46" s="161"/>
      <c r="K46" s="161"/>
      <c r="L46" s="161"/>
      <c r="M46" s="161"/>
      <c r="N46" s="160"/>
      <c r="O46" s="160"/>
      <c r="P46" s="160"/>
      <c r="Q46" s="160"/>
      <c r="R46" s="161"/>
      <c r="S46" s="161"/>
      <c r="T46" s="161"/>
      <c r="U46" s="161"/>
      <c r="V46" s="161"/>
      <c r="W46" s="161"/>
      <c r="X46" s="161"/>
      <c r="Y46" s="151"/>
      <c r="Z46" s="151"/>
      <c r="AA46" s="151"/>
      <c r="AB46" s="151"/>
      <c r="AC46" s="151"/>
      <c r="AD46" s="151"/>
      <c r="AE46" s="151"/>
      <c r="AF46" s="151"/>
      <c r="AG46" s="151" t="s">
        <v>178</v>
      </c>
      <c r="AH46" s="151">
        <v>5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185" t="s">
        <v>207</v>
      </c>
      <c r="D47" s="183"/>
      <c r="E47" s="184">
        <v>-2.7</v>
      </c>
      <c r="F47" s="161"/>
      <c r="G47" s="161"/>
      <c r="H47" s="161"/>
      <c r="I47" s="161"/>
      <c r="J47" s="161"/>
      <c r="K47" s="161"/>
      <c r="L47" s="161"/>
      <c r="M47" s="161"/>
      <c r="N47" s="160"/>
      <c r="O47" s="160"/>
      <c r="P47" s="160"/>
      <c r="Q47" s="160"/>
      <c r="R47" s="161"/>
      <c r="S47" s="161"/>
      <c r="T47" s="161"/>
      <c r="U47" s="161"/>
      <c r="V47" s="161"/>
      <c r="W47" s="161"/>
      <c r="X47" s="161"/>
      <c r="Y47" s="151"/>
      <c r="Z47" s="151"/>
      <c r="AA47" s="151"/>
      <c r="AB47" s="151"/>
      <c r="AC47" s="151"/>
      <c r="AD47" s="151"/>
      <c r="AE47" s="151"/>
      <c r="AF47" s="151"/>
      <c r="AG47" s="151" t="s">
        <v>178</v>
      </c>
      <c r="AH47" s="151">
        <v>5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241"/>
      <c r="D48" s="242"/>
      <c r="E48" s="242"/>
      <c r="F48" s="242"/>
      <c r="G48" s="242"/>
      <c r="H48" s="161"/>
      <c r="I48" s="161"/>
      <c r="J48" s="161"/>
      <c r="K48" s="161"/>
      <c r="L48" s="161"/>
      <c r="M48" s="161"/>
      <c r="N48" s="160"/>
      <c r="O48" s="160"/>
      <c r="P48" s="160"/>
      <c r="Q48" s="160"/>
      <c r="R48" s="161"/>
      <c r="S48" s="161"/>
      <c r="T48" s="161"/>
      <c r="U48" s="161"/>
      <c r="V48" s="161"/>
      <c r="W48" s="161"/>
      <c r="X48" s="161"/>
      <c r="Y48" s="151"/>
      <c r="Z48" s="151"/>
      <c r="AA48" s="151"/>
      <c r="AB48" s="151"/>
      <c r="AC48" s="151"/>
      <c r="AD48" s="151"/>
      <c r="AE48" s="151"/>
      <c r="AF48" s="151"/>
      <c r="AG48" s="151" t="s">
        <v>128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ht="56.25" outlineLevel="1" x14ac:dyDescent="0.2">
      <c r="A49" s="170">
        <v>9</v>
      </c>
      <c r="B49" s="171" t="s">
        <v>208</v>
      </c>
      <c r="C49" s="179" t="s">
        <v>209</v>
      </c>
      <c r="D49" s="172" t="s">
        <v>196</v>
      </c>
      <c r="E49" s="173">
        <v>20</v>
      </c>
      <c r="F49" s="174"/>
      <c r="G49" s="175">
        <f>ROUND(E49*F49,2)</f>
        <v>0</v>
      </c>
      <c r="H49" s="174"/>
      <c r="I49" s="175">
        <f>ROUND(E49*H49,2)</f>
        <v>0</v>
      </c>
      <c r="J49" s="174"/>
      <c r="K49" s="175">
        <f>ROUND(E49*J49,2)</f>
        <v>0</v>
      </c>
      <c r="L49" s="175">
        <v>21</v>
      </c>
      <c r="M49" s="175">
        <f>G49*(1+L49/100)</f>
        <v>0</v>
      </c>
      <c r="N49" s="173">
        <v>0</v>
      </c>
      <c r="O49" s="173">
        <f>ROUND(E49*N49,2)</f>
        <v>0</v>
      </c>
      <c r="P49" s="173">
        <v>0</v>
      </c>
      <c r="Q49" s="173">
        <f>ROUND(E49*P49,2)</f>
        <v>0</v>
      </c>
      <c r="R49" s="175" t="s">
        <v>197</v>
      </c>
      <c r="S49" s="175" t="s">
        <v>173</v>
      </c>
      <c r="T49" s="176" t="s">
        <v>173</v>
      </c>
      <c r="U49" s="161">
        <v>4.2999999999999997E-2</v>
      </c>
      <c r="V49" s="161">
        <f>ROUND(E49*U49,2)</f>
        <v>0.86</v>
      </c>
      <c r="W49" s="161"/>
      <c r="X49" s="161" t="s">
        <v>124</v>
      </c>
      <c r="Y49" s="151"/>
      <c r="Z49" s="151"/>
      <c r="AA49" s="151"/>
      <c r="AB49" s="151"/>
      <c r="AC49" s="151"/>
      <c r="AD49" s="151"/>
      <c r="AE49" s="151"/>
      <c r="AF49" s="151"/>
      <c r="AG49" s="151" t="s">
        <v>174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/>
      <c r="B50" s="159"/>
      <c r="C50" s="254" t="s">
        <v>210</v>
      </c>
      <c r="D50" s="255"/>
      <c r="E50" s="255"/>
      <c r="F50" s="255"/>
      <c r="G50" s="255"/>
      <c r="H50" s="161"/>
      <c r="I50" s="161"/>
      <c r="J50" s="161"/>
      <c r="K50" s="161"/>
      <c r="L50" s="161"/>
      <c r="M50" s="161"/>
      <c r="N50" s="160"/>
      <c r="O50" s="160"/>
      <c r="P50" s="160"/>
      <c r="Q50" s="160"/>
      <c r="R50" s="161"/>
      <c r="S50" s="161"/>
      <c r="T50" s="161"/>
      <c r="U50" s="161"/>
      <c r="V50" s="161"/>
      <c r="W50" s="161"/>
      <c r="X50" s="161"/>
      <c r="Y50" s="151"/>
      <c r="Z50" s="151"/>
      <c r="AA50" s="151"/>
      <c r="AB50" s="151"/>
      <c r="AC50" s="151"/>
      <c r="AD50" s="151"/>
      <c r="AE50" s="151"/>
      <c r="AF50" s="151"/>
      <c r="AG50" s="151" t="s">
        <v>176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185" t="s">
        <v>211</v>
      </c>
      <c r="D51" s="183"/>
      <c r="E51" s="184">
        <v>20</v>
      </c>
      <c r="F51" s="161"/>
      <c r="G51" s="161"/>
      <c r="H51" s="161"/>
      <c r="I51" s="161"/>
      <c r="J51" s="161"/>
      <c r="K51" s="161"/>
      <c r="L51" s="161"/>
      <c r="M51" s="161"/>
      <c r="N51" s="160"/>
      <c r="O51" s="160"/>
      <c r="P51" s="160"/>
      <c r="Q51" s="160"/>
      <c r="R51" s="161"/>
      <c r="S51" s="161"/>
      <c r="T51" s="161"/>
      <c r="U51" s="161"/>
      <c r="V51" s="161"/>
      <c r="W51" s="161"/>
      <c r="X51" s="161"/>
      <c r="Y51" s="151"/>
      <c r="Z51" s="151"/>
      <c r="AA51" s="151"/>
      <c r="AB51" s="151"/>
      <c r="AC51" s="151"/>
      <c r="AD51" s="151"/>
      <c r="AE51" s="151"/>
      <c r="AF51" s="151"/>
      <c r="AG51" s="151" t="s">
        <v>178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185" t="s">
        <v>212</v>
      </c>
      <c r="D52" s="183"/>
      <c r="E52" s="184"/>
      <c r="F52" s="161"/>
      <c r="G52" s="161"/>
      <c r="H52" s="161"/>
      <c r="I52" s="161"/>
      <c r="J52" s="161"/>
      <c r="K52" s="161"/>
      <c r="L52" s="161"/>
      <c r="M52" s="161"/>
      <c r="N52" s="160"/>
      <c r="O52" s="160"/>
      <c r="P52" s="160"/>
      <c r="Q52" s="160"/>
      <c r="R52" s="161"/>
      <c r="S52" s="161"/>
      <c r="T52" s="161"/>
      <c r="U52" s="161"/>
      <c r="V52" s="161"/>
      <c r="W52" s="161"/>
      <c r="X52" s="161"/>
      <c r="Y52" s="151"/>
      <c r="Z52" s="151"/>
      <c r="AA52" s="151"/>
      <c r="AB52" s="151"/>
      <c r="AC52" s="151"/>
      <c r="AD52" s="151"/>
      <c r="AE52" s="151"/>
      <c r="AF52" s="151"/>
      <c r="AG52" s="151" t="s">
        <v>178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8"/>
      <c r="B53" s="159"/>
      <c r="C53" s="241"/>
      <c r="D53" s="242"/>
      <c r="E53" s="242"/>
      <c r="F53" s="242"/>
      <c r="G53" s="242"/>
      <c r="H53" s="161"/>
      <c r="I53" s="161"/>
      <c r="J53" s="161"/>
      <c r="K53" s="161"/>
      <c r="L53" s="161"/>
      <c r="M53" s="161"/>
      <c r="N53" s="160"/>
      <c r="O53" s="160"/>
      <c r="P53" s="160"/>
      <c r="Q53" s="160"/>
      <c r="R53" s="161"/>
      <c r="S53" s="161"/>
      <c r="T53" s="161"/>
      <c r="U53" s="161"/>
      <c r="V53" s="161"/>
      <c r="W53" s="161"/>
      <c r="X53" s="161"/>
      <c r="Y53" s="151"/>
      <c r="Z53" s="151"/>
      <c r="AA53" s="151"/>
      <c r="AB53" s="151"/>
      <c r="AC53" s="151"/>
      <c r="AD53" s="151"/>
      <c r="AE53" s="151"/>
      <c r="AF53" s="151"/>
      <c r="AG53" s="151" t="s">
        <v>128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56.25" outlineLevel="1" x14ac:dyDescent="0.2">
      <c r="A54" s="170">
        <v>10</v>
      </c>
      <c r="B54" s="171" t="s">
        <v>213</v>
      </c>
      <c r="C54" s="179" t="s">
        <v>214</v>
      </c>
      <c r="D54" s="172" t="s">
        <v>196</v>
      </c>
      <c r="E54" s="173">
        <v>3</v>
      </c>
      <c r="F54" s="174"/>
      <c r="G54" s="175">
        <f>ROUND(E54*F54,2)</f>
        <v>0</v>
      </c>
      <c r="H54" s="174"/>
      <c r="I54" s="175">
        <f>ROUND(E54*H54,2)</f>
        <v>0</v>
      </c>
      <c r="J54" s="174"/>
      <c r="K54" s="175">
        <f>ROUND(E54*J54,2)</f>
        <v>0</v>
      </c>
      <c r="L54" s="175">
        <v>21</v>
      </c>
      <c r="M54" s="175">
        <f>G54*(1+L54/100)</f>
        <v>0</v>
      </c>
      <c r="N54" s="173">
        <v>0</v>
      </c>
      <c r="O54" s="173">
        <f>ROUND(E54*N54,2)</f>
        <v>0</v>
      </c>
      <c r="P54" s="173">
        <v>0</v>
      </c>
      <c r="Q54" s="173">
        <f>ROUND(E54*P54,2)</f>
        <v>0</v>
      </c>
      <c r="R54" s="175" t="s">
        <v>197</v>
      </c>
      <c r="S54" s="175" t="s">
        <v>173</v>
      </c>
      <c r="T54" s="176" t="s">
        <v>173</v>
      </c>
      <c r="U54" s="161">
        <v>7.0000000000000007E-2</v>
      </c>
      <c r="V54" s="161">
        <f>ROUND(E54*U54,2)</f>
        <v>0.21</v>
      </c>
      <c r="W54" s="161"/>
      <c r="X54" s="161" t="s">
        <v>124</v>
      </c>
      <c r="Y54" s="151"/>
      <c r="Z54" s="151"/>
      <c r="AA54" s="151"/>
      <c r="AB54" s="151"/>
      <c r="AC54" s="151"/>
      <c r="AD54" s="151"/>
      <c r="AE54" s="151"/>
      <c r="AF54" s="151"/>
      <c r="AG54" s="151" t="s">
        <v>174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254" t="s">
        <v>210</v>
      </c>
      <c r="D55" s="255"/>
      <c r="E55" s="255"/>
      <c r="F55" s="255"/>
      <c r="G55" s="255"/>
      <c r="H55" s="161"/>
      <c r="I55" s="161"/>
      <c r="J55" s="161"/>
      <c r="K55" s="161"/>
      <c r="L55" s="161"/>
      <c r="M55" s="161"/>
      <c r="N55" s="160"/>
      <c r="O55" s="160"/>
      <c r="P55" s="160"/>
      <c r="Q55" s="160"/>
      <c r="R55" s="161"/>
      <c r="S55" s="161"/>
      <c r="T55" s="161"/>
      <c r="U55" s="161"/>
      <c r="V55" s="161"/>
      <c r="W55" s="161"/>
      <c r="X55" s="161"/>
      <c r="Y55" s="151"/>
      <c r="Z55" s="151"/>
      <c r="AA55" s="151"/>
      <c r="AB55" s="151"/>
      <c r="AC55" s="151"/>
      <c r="AD55" s="151"/>
      <c r="AE55" s="151"/>
      <c r="AF55" s="151"/>
      <c r="AG55" s="151" t="s">
        <v>176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8"/>
      <c r="B56" s="159"/>
      <c r="C56" s="185" t="s">
        <v>215</v>
      </c>
      <c r="D56" s="183"/>
      <c r="E56" s="184">
        <v>3</v>
      </c>
      <c r="F56" s="161"/>
      <c r="G56" s="161"/>
      <c r="H56" s="161"/>
      <c r="I56" s="161"/>
      <c r="J56" s="161"/>
      <c r="K56" s="161"/>
      <c r="L56" s="161"/>
      <c r="M56" s="161"/>
      <c r="N56" s="160"/>
      <c r="O56" s="160"/>
      <c r="P56" s="160"/>
      <c r="Q56" s="160"/>
      <c r="R56" s="161"/>
      <c r="S56" s="161"/>
      <c r="T56" s="161"/>
      <c r="U56" s="161"/>
      <c r="V56" s="161"/>
      <c r="W56" s="161"/>
      <c r="X56" s="161"/>
      <c r="Y56" s="151"/>
      <c r="Z56" s="151"/>
      <c r="AA56" s="151"/>
      <c r="AB56" s="151"/>
      <c r="AC56" s="151"/>
      <c r="AD56" s="151"/>
      <c r="AE56" s="151"/>
      <c r="AF56" s="151"/>
      <c r="AG56" s="151" t="s">
        <v>178</v>
      </c>
      <c r="AH56" s="151">
        <v>0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8"/>
      <c r="B57" s="159"/>
      <c r="C57" s="185" t="s">
        <v>212</v>
      </c>
      <c r="D57" s="183"/>
      <c r="E57" s="184"/>
      <c r="F57" s="161"/>
      <c r="G57" s="161"/>
      <c r="H57" s="161"/>
      <c r="I57" s="161"/>
      <c r="J57" s="161"/>
      <c r="K57" s="161"/>
      <c r="L57" s="161"/>
      <c r="M57" s="161"/>
      <c r="N57" s="160"/>
      <c r="O57" s="160"/>
      <c r="P57" s="160"/>
      <c r="Q57" s="160"/>
      <c r="R57" s="161"/>
      <c r="S57" s="161"/>
      <c r="T57" s="161"/>
      <c r="U57" s="161"/>
      <c r="V57" s="161"/>
      <c r="W57" s="161"/>
      <c r="X57" s="161"/>
      <c r="Y57" s="151"/>
      <c r="Z57" s="151"/>
      <c r="AA57" s="151"/>
      <c r="AB57" s="151"/>
      <c r="AC57" s="151"/>
      <c r="AD57" s="151"/>
      <c r="AE57" s="151"/>
      <c r="AF57" s="151"/>
      <c r="AG57" s="151" t="s">
        <v>178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8"/>
      <c r="B58" s="159"/>
      <c r="C58" s="241"/>
      <c r="D58" s="242"/>
      <c r="E58" s="242"/>
      <c r="F58" s="242"/>
      <c r="G58" s="242"/>
      <c r="H58" s="161"/>
      <c r="I58" s="161"/>
      <c r="J58" s="161"/>
      <c r="K58" s="161"/>
      <c r="L58" s="161"/>
      <c r="M58" s="161"/>
      <c r="N58" s="160"/>
      <c r="O58" s="160"/>
      <c r="P58" s="160"/>
      <c r="Q58" s="160"/>
      <c r="R58" s="161"/>
      <c r="S58" s="161"/>
      <c r="T58" s="161"/>
      <c r="U58" s="161"/>
      <c r="V58" s="161"/>
      <c r="W58" s="161"/>
      <c r="X58" s="161"/>
      <c r="Y58" s="151"/>
      <c r="Z58" s="151"/>
      <c r="AA58" s="151"/>
      <c r="AB58" s="151"/>
      <c r="AC58" s="151"/>
      <c r="AD58" s="151"/>
      <c r="AE58" s="151"/>
      <c r="AF58" s="151"/>
      <c r="AG58" s="151" t="s">
        <v>128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ht="22.5" outlineLevel="1" x14ac:dyDescent="0.2">
      <c r="A59" s="170">
        <v>11</v>
      </c>
      <c r="B59" s="171" t="s">
        <v>216</v>
      </c>
      <c r="C59" s="179" t="s">
        <v>217</v>
      </c>
      <c r="D59" s="172" t="s">
        <v>196</v>
      </c>
      <c r="E59" s="173">
        <v>175.012</v>
      </c>
      <c r="F59" s="174"/>
      <c r="G59" s="175">
        <f>ROUND(E59*F59,2)</f>
        <v>0</v>
      </c>
      <c r="H59" s="174"/>
      <c r="I59" s="175">
        <f>ROUND(E59*H59,2)</f>
        <v>0</v>
      </c>
      <c r="J59" s="174"/>
      <c r="K59" s="175">
        <f>ROUND(E59*J59,2)</f>
        <v>0</v>
      </c>
      <c r="L59" s="175">
        <v>21</v>
      </c>
      <c r="M59" s="175">
        <f>G59*(1+L59/100)</f>
        <v>0</v>
      </c>
      <c r="N59" s="173">
        <v>0</v>
      </c>
      <c r="O59" s="173">
        <f>ROUND(E59*N59,2)</f>
        <v>0</v>
      </c>
      <c r="P59" s="173">
        <v>0</v>
      </c>
      <c r="Q59" s="173">
        <f>ROUND(E59*P59,2)</f>
        <v>0</v>
      </c>
      <c r="R59" s="175" t="s">
        <v>197</v>
      </c>
      <c r="S59" s="175" t="s">
        <v>173</v>
      </c>
      <c r="T59" s="176" t="s">
        <v>173</v>
      </c>
      <c r="U59" s="161">
        <v>8.9999999999999993E-3</v>
      </c>
      <c r="V59" s="161">
        <f>ROUND(E59*U59,2)</f>
        <v>1.58</v>
      </c>
      <c r="W59" s="161"/>
      <c r="X59" s="161" t="s">
        <v>124</v>
      </c>
      <c r="Y59" s="151"/>
      <c r="Z59" s="151"/>
      <c r="AA59" s="151"/>
      <c r="AB59" s="151"/>
      <c r="AC59" s="151"/>
      <c r="AD59" s="151"/>
      <c r="AE59" s="151"/>
      <c r="AF59" s="151"/>
      <c r="AG59" s="151" t="s">
        <v>174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185" t="s">
        <v>218</v>
      </c>
      <c r="D60" s="183"/>
      <c r="E60" s="184">
        <v>175.012</v>
      </c>
      <c r="F60" s="161"/>
      <c r="G60" s="161"/>
      <c r="H60" s="161"/>
      <c r="I60" s="161"/>
      <c r="J60" s="161"/>
      <c r="K60" s="161"/>
      <c r="L60" s="161"/>
      <c r="M60" s="161"/>
      <c r="N60" s="160"/>
      <c r="O60" s="160"/>
      <c r="P60" s="160"/>
      <c r="Q60" s="160"/>
      <c r="R60" s="161"/>
      <c r="S60" s="161"/>
      <c r="T60" s="161"/>
      <c r="U60" s="161"/>
      <c r="V60" s="161"/>
      <c r="W60" s="161"/>
      <c r="X60" s="161"/>
      <c r="Y60" s="151"/>
      <c r="Z60" s="151"/>
      <c r="AA60" s="151"/>
      <c r="AB60" s="151"/>
      <c r="AC60" s="151"/>
      <c r="AD60" s="151"/>
      <c r="AE60" s="151"/>
      <c r="AF60" s="151"/>
      <c r="AG60" s="151" t="s">
        <v>178</v>
      </c>
      <c r="AH60" s="151">
        <v>5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8"/>
      <c r="B61" s="159"/>
      <c r="C61" s="241"/>
      <c r="D61" s="242"/>
      <c r="E61" s="242"/>
      <c r="F61" s="242"/>
      <c r="G61" s="242"/>
      <c r="H61" s="161"/>
      <c r="I61" s="161"/>
      <c r="J61" s="161"/>
      <c r="K61" s="161"/>
      <c r="L61" s="161"/>
      <c r="M61" s="161"/>
      <c r="N61" s="160"/>
      <c r="O61" s="160"/>
      <c r="P61" s="160"/>
      <c r="Q61" s="160"/>
      <c r="R61" s="161"/>
      <c r="S61" s="161"/>
      <c r="T61" s="161"/>
      <c r="U61" s="161"/>
      <c r="V61" s="161"/>
      <c r="W61" s="161"/>
      <c r="X61" s="161"/>
      <c r="Y61" s="151"/>
      <c r="Z61" s="151"/>
      <c r="AA61" s="151"/>
      <c r="AB61" s="151"/>
      <c r="AC61" s="151"/>
      <c r="AD61" s="151"/>
      <c r="AE61" s="151"/>
      <c r="AF61" s="151"/>
      <c r="AG61" s="151" t="s">
        <v>128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0">
        <v>12</v>
      </c>
      <c r="B62" s="171" t="s">
        <v>219</v>
      </c>
      <c r="C62" s="179" t="s">
        <v>220</v>
      </c>
      <c r="D62" s="172" t="s">
        <v>196</v>
      </c>
      <c r="E62" s="173">
        <v>175.012</v>
      </c>
      <c r="F62" s="174"/>
      <c r="G62" s="175">
        <f>ROUND(E62*F62,2)</f>
        <v>0</v>
      </c>
      <c r="H62" s="174"/>
      <c r="I62" s="175">
        <f>ROUND(E62*H62,2)</f>
        <v>0</v>
      </c>
      <c r="J62" s="174"/>
      <c r="K62" s="175">
        <f>ROUND(E62*J62,2)</f>
        <v>0</v>
      </c>
      <c r="L62" s="175">
        <v>21</v>
      </c>
      <c r="M62" s="175">
        <f>G62*(1+L62/100)</f>
        <v>0</v>
      </c>
      <c r="N62" s="173">
        <v>0</v>
      </c>
      <c r="O62" s="173">
        <f>ROUND(E62*N62,2)</f>
        <v>0</v>
      </c>
      <c r="P62" s="173">
        <v>0</v>
      </c>
      <c r="Q62" s="173">
        <f>ROUND(E62*P62,2)</f>
        <v>0</v>
      </c>
      <c r="R62" s="175" t="s">
        <v>197</v>
      </c>
      <c r="S62" s="175" t="s">
        <v>173</v>
      </c>
      <c r="T62" s="176" t="s">
        <v>173</v>
      </c>
      <c r="U62" s="161">
        <v>0</v>
      </c>
      <c r="V62" s="161">
        <f>ROUND(E62*U62,2)</f>
        <v>0</v>
      </c>
      <c r="W62" s="161"/>
      <c r="X62" s="161" t="s">
        <v>124</v>
      </c>
      <c r="Y62" s="151"/>
      <c r="Z62" s="151"/>
      <c r="AA62" s="151"/>
      <c r="AB62" s="151"/>
      <c r="AC62" s="151"/>
      <c r="AD62" s="151"/>
      <c r="AE62" s="151"/>
      <c r="AF62" s="151"/>
      <c r="AG62" s="151" t="s">
        <v>174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/>
      <c r="B63" s="159"/>
      <c r="C63" s="185" t="s">
        <v>218</v>
      </c>
      <c r="D63" s="183"/>
      <c r="E63" s="184">
        <v>175.012</v>
      </c>
      <c r="F63" s="161"/>
      <c r="G63" s="161"/>
      <c r="H63" s="161"/>
      <c r="I63" s="161"/>
      <c r="J63" s="161"/>
      <c r="K63" s="161"/>
      <c r="L63" s="161"/>
      <c r="M63" s="161"/>
      <c r="N63" s="160"/>
      <c r="O63" s="160"/>
      <c r="P63" s="160"/>
      <c r="Q63" s="160"/>
      <c r="R63" s="161"/>
      <c r="S63" s="161"/>
      <c r="T63" s="161"/>
      <c r="U63" s="161"/>
      <c r="V63" s="161"/>
      <c r="W63" s="161"/>
      <c r="X63" s="161"/>
      <c r="Y63" s="151"/>
      <c r="Z63" s="151"/>
      <c r="AA63" s="151"/>
      <c r="AB63" s="151"/>
      <c r="AC63" s="151"/>
      <c r="AD63" s="151"/>
      <c r="AE63" s="151"/>
      <c r="AF63" s="151"/>
      <c r="AG63" s="151" t="s">
        <v>178</v>
      </c>
      <c r="AH63" s="151">
        <v>5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8"/>
      <c r="B64" s="159"/>
      <c r="C64" s="241"/>
      <c r="D64" s="242"/>
      <c r="E64" s="242"/>
      <c r="F64" s="242"/>
      <c r="G64" s="242"/>
      <c r="H64" s="161"/>
      <c r="I64" s="161"/>
      <c r="J64" s="161"/>
      <c r="K64" s="161"/>
      <c r="L64" s="161"/>
      <c r="M64" s="161"/>
      <c r="N64" s="160"/>
      <c r="O64" s="160"/>
      <c r="P64" s="160"/>
      <c r="Q64" s="160"/>
      <c r="R64" s="161"/>
      <c r="S64" s="161"/>
      <c r="T64" s="161"/>
      <c r="U64" s="161"/>
      <c r="V64" s="161"/>
      <c r="W64" s="161"/>
      <c r="X64" s="16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0">
        <v>13</v>
      </c>
      <c r="B65" s="171" t="s">
        <v>221</v>
      </c>
      <c r="C65" s="179" t="s">
        <v>365</v>
      </c>
      <c r="D65" s="172" t="s">
        <v>196</v>
      </c>
      <c r="E65" s="173">
        <v>162.31200000000001</v>
      </c>
      <c r="F65" s="174"/>
      <c r="G65" s="175">
        <f>ROUND(E65*F65,2)</f>
        <v>0</v>
      </c>
      <c r="H65" s="174"/>
      <c r="I65" s="175">
        <f>ROUND(E65*H65,2)</f>
        <v>0</v>
      </c>
      <c r="J65" s="174"/>
      <c r="K65" s="175">
        <f>ROUND(E65*J65,2)</f>
        <v>0</v>
      </c>
      <c r="L65" s="175">
        <v>21</v>
      </c>
      <c r="M65" s="175">
        <f>G65*(1+L65/100)</f>
        <v>0</v>
      </c>
      <c r="N65" s="173">
        <v>0</v>
      </c>
      <c r="O65" s="173">
        <f>ROUND(E65*N65,2)</f>
        <v>0</v>
      </c>
      <c r="P65" s="173">
        <v>0</v>
      </c>
      <c r="Q65" s="173">
        <f>ROUND(E65*P65,2)</f>
        <v>0</v>
      </c>
      <c r="R65" s="175"/>
      <c r="S65" s="175" t="s">
        <v>173</v>
      </c>
      <c r="T65" s="176" t="s">
        <v>173</v>
      </c>
      <c r="U65" s="161">
        <v>0.42</v>
      </c>
      <c r="V65" s="161">
        <f>ROUND(E65*U65,2)</f>
        <v>68.17</v>
      </c>
      <c r="W65" s="161"/>
      <c r="X65" s="161" t="s">
        <v>124</v>
      </c>
      <c r="Y65" s="151"/>
      <c r="Z65" s="151"/>
      <c r="AA65" s="151"/>
      <c r="AB65" s="151"/>
      <c r="AC65" s="151"/>
      <c r="AD65" s="151"/>
      <c r="AE65" s="151"/>
      <c r="AF65" s="151"/>
      <c r="AG65" s="151" t="s">
        <v>174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8"/>
      <c r="B66" s="159"/>
      <c r="C66" s="185" t="s">
        <v>222</v>
      </c>
      <c r="D66" s="183"/>
      <c r="E66" s="184"/>
      <c r="F66" s="161"/>
      <c r="G66" s="161"/>
      <c r="H66" s="161"/>
      <c r="I66" s="161"/>
      <c r="J66" s="161"/>
      <c r="K66" s="161"/>
      <c r="L66" s="161"/>
      <c r="M66" s="161"/>
      <c r="N66" s="160"/>
      <c r="O66" s="160"/>
      <c r="P66" s="160"/>
      <c r="Q66" s="160"/>
      <c r="R66" s="161"/>
      <c r="S66" s="161"/>
      <c r="T66" s="161"/>
      <c r="U66" s="161"/>
      <c r="V66" s="161"/>
      <c r="W66" s="161"/>
      <c r="X66" s="161"/>
      <c r="Y66" s="151"/>
      <c r="Z66" s="151"/>
      <c r="AA66" s="151"/>
      <c r="AB66" s="151"/>
      <c r="AC66" s="151"/>
      <c r="AD66" s="151"/>
      <c r="AE66" s="151"/>
      <c r="AF66" s="151"/>
      <c r="AG66" s="151" t="s">
        <v>178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/>
      <c r="B67" s="159"/>
      <c r="C67" s="185" t="s">
        <v>223</v>
      </c>
      <c r="D67" s="183"/>
      <c r="E67" s="184">
        <v>162.31200000000001</v>
      </c>
      <c r="F67" s="161"/>
      <c r="G67" s="161"/>
      <c r="H67" s="161"/>
      <c r="I67" s="161"/>
      <c r="J67" s="161"/>
      <c r="K67" s="161"/>
      <c r="L67" s="161"/>
      <c r="M67" s="161"/>
      <c r="N67" s="160"/>
      <c r="O67" s="160"/>
      <c r="P67" s="160"/>
      <c r="Q67" s="160"/>
      <c r="R67" s="161"/>
      <c r="S67" s="161"/>
      <c r="T67" s="161"/>
      <c r="U67" s="161"/>
      <c r="V67" s="161"/>
      <c r="W67" s="161"/>
      <c r="X67" s="161"/>
      <c r="Y67" s="151"/>
      <c r="Z67" s="151"/>
      <c r="AA67" s="151"/>
      <c r="AB67" s="151"/>
      <c r="AC67" s="151"/>
      <c r="AD67" s="151"/>
      <c r="AE67" s="151"/>
      <c r="AF67" s="151"/>
      <c r="AG67" s="151" t="s">
        <v>178</v>
      </c>
      <c r="AH67" s="151">
        <v>5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/>
      <c r="B68" s="159"/>
      <c r="C68" s="185" t="s">
        <v>212</v>
      </c>
      <c r="D68" s="183"/>
      <c r="E68" s="184"/>
      <c r="F68" s="161"/>
      <c r="G68" s="161"/>
      <c r="H68" s="161"/>
      <c r="I68" s="161"/>
      <c r="J68" s="161"/>
      <c r="K68" s="161"/>
      <c r="L68" s="161"/>
      <c r="M68" s="161"/>
      <c r="N68" s="160"/>
      <c r="O68" s="160"/>
      <c r="P68" s="160"/>
      <c r="Q68" s="160"/>
      <c r="R68" s="161"/>
      <c r="S68" s="161"/>
      <c r="T68" s="161"/>
      <c r="U68" s="161"/>
      <c r="V68" s="161"/>
      <c r="W68" s="161"/>
      <c r="X68" s="161"/>
      <c r="Y68" s="151"/>
      <c r="Z68" s="151"/>
      <c r="AA68" s="151"/>
      <c r="AB68" s="151"/>
      <c r="AC68" s="151"/>
      <c r="AD68" s="151"/>
      <c r="AE68" s="151"/>
      <c r="AF68" s="151"/>
      <c r="AG68" s="151" t="s">
        <v>178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8"/>
      <c r="B69" s="159"/>
      <c r="C69" s="241"/>
      <c r="D69" s="242"/>
      <c r="E69" s="242"/>
      <c r="F69" s="242"/>
      <c r="G69" s="242"/>
      <c r="H69" s="161"/>
      <c r="I69" s="161"/>
      <c r="J69" s="161"/>
      <c r="K69" s="161"/>
      <c r="L69" s="161"/>
      <c r="M69" s="161"/>
      <c r="N69" s="160"/>
      <c r="O69" s="160"/>
      <c r="P69" s="160"/>
      <c r="Q69" s="160"/>
      <c r="R69" s="161"/>
      <c r="S69" s="161"/>
      <c r="T69" s="161"/>
      <c r="U69" s="161"/>
      <c r="V69" s="161"/>
      <c r="W69" s="161"/>
      <c r="X69" s="161"/>
      <c r="Y69" s="151"/>
      <c r="Z69" s="151"/>
      <c r="AA69" s="151"/>
      <c r="AB69" s="151"/>
      <c r="AC69" s="151"/>
      <c r="AD69" s="151"/>
      <c r="AE69" s="151"/>
      <c r="AF69" s="151"/>
      <c r="AG69" s="151" t="s">
        <v>128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0">
        <v>14</v>
      </c>
      <c r="B70" s="171" t="s">
        <v>224</v>
      </c>
      <c r="C70" s="179" t="s">
        <v>366</v>
      </c>
      <c r="D70" s="172" t="s">
        <v>171</v>
      </c>
      <c r="E70" s="173">
        <v>1082.08</v>
      </c>
      <c r="F70" s="174"/>
      <c r="G70" s="175">
        <f>ROUND(E70*F70,2)</f>
        <v>0</v>
      </c>
      <c r="H70" s="174"/>
      <c r="I70" s="175">
        <f>ROUND(E70*H70,2)</f>
        <v>0</v>
      </c>
      <c r="J70" s="174"/>
      <c r="K70" s="175">
        <f>ROUND(E70*J70,2)</f>
        <v>0</v>
      </c>
      <c r="L70" s="175">
        <v>21</v>
      </c>
      <c r="M70" s="175">
        <f>G70*(1+L70/100)</f>
        <v>0</v>
      </c>
      <c r="N70" s="173">
        <v>0</v>
      </c>
      <c r="O70" s="173">
        <f>ROUND(E70*N70,2)</f>
        <v>0</v>
      </c>
      <c r="P70" s="173">
        <v>0</v>
      </c>
      <c r="Q70" s="173">
        <f>ROUND(E70*P70,2)</f>
        <v>0</v>
      </c>
      <c r="R70" s="175"/>
      <c r="S70" s="175" t="s">
        <v>173</v>
      </c>
      <c r="T70" s="176" t="s">
        <v>173</v>
      </c>
      <c r="U70" s="161">
        <v>0.02</v>
      </c>
      <c r="V70" s="161">
        <f>ROUND(E70*U70,2)</f>
        <v>21.64</v>
      </c>
      <c r="W70" s="161"/>
      <c r="X70" s="161" t="s">
        <v>124</v>
      </c>
      <c r="Y70" s="151"/>
      <c r="Z70" s="151"/>
      <c r="AA70" s="151"/>
      <c r="AB70" s="151"/>
      <c r="AC70" s="151"/>
      <c r="AD70" s="151"/>
      <c r="AE70" s="151"/>
      <c r="AF70" s="151"/>
      <c r="AG70" s="151" t="s">
        <v>174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185" t="s">
        <v>225</v>
      </c>
      <c r="D71" s="183"/>
      <c r="E71" s="184">
        <v>1063.18</v>
      </c>
      <c r="F71" s="161"/>
      <c r="G71" s="161"/>
      <c r="H71" s="161"/>
      <c r="I71" s="161"/>
      <c r="J71" s="161"/>
      <c r="K71" s="161"/>
      <c r="L71" s="161"/>
      <c r="M71" s="161"/>
      <c r="N71" s="160"/>
      <c r="O71" s="160"/>
      <c r="P71" s="160"/>
      <c r="Q71" s="160"/>
      <c r="R71" s="161"/>
      <c r="S71" s="161"/>
      <c r="T71" s="161"/>
      <c r="U71" s="161"/>
      <c r="V71" s="161"/>
      <c r="W71" s="161"/>
      <c r="X71" s="161"/>
      <c r="Y71" s="151"/>
      <c r="Z71" s="151"/>
      <c r="AA71" s="151"/>
      <c r="AB71" s="151"/>
      <c r="AC71" s="151"/>
      <c r="AD71" s="151"/>
      <c r="AE71" s="151"/>
      <c r="AF71" s="151"/>
      <c r="AG71" s="151" t="s">
        <v>178</v>
      </c>
      <c r="AH71" s="151">
        <v>5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8"/>
      <c r="B72" s="159"/>
      <c r="C72" s="185" t="s">
        <v>226</v>
      </c>
      <c r="D72" s="183"/>
      <c r="E72" s="184">
        <v>18.899999999999999</v>
      </c>
      <c r="F72" s="161"/>
      <c r="G72" s="161"/>
      <c r="H72" s="161"/>
      <c r="I72" s="161"/>
      <c r="J72" s="161"/>
      <c r="K72" s="161"/>
      <c r="L72" s="161"/>
      <c r="M72" s="161"/>
      <c r="N72" s="160"/>
      <c r="O72" s="160"/>
      <c r="P72" s="160"/>
      <c r="Q72" s="160"/>
      <c r="R72" s="161"/>
      <c r="S72" s="161"/>
      <c r="T72" s="161"/>
      <c r="U72" s="161"/>
      <c r="V72" s="161"/>
      <c r="W72" s="161"/>
      <c r="X72" s="161"/>
      <c r="Y72" s="151"/>
      <c r="Z72" s="151"/>
      <c r="AA72" s="151"/>
      <c r="AB72" s="151"/>
      <c r="AC72" s="151"/>
      <c r="AD72" s="151"/>
      <c r="AE72" s="151"/>
      <c r="AF72" s="151"/>
      <c r="AG72" s="151" t="s">
        <v>178</v>
      </c>
      <c r="AH72" s="151">
        <v>5</v>
      </c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8"/>
      <c r="B73" s="159"/>
      <c r="C73" s="241"/>
      <c r="D73" s="242"/>
      <c r="E73" s="242"/>
      <c r="F73" s="242"/>
      <c r="G73" s="242"/>
      <c r="H73" s="161"/>
      <c r="I73" s="161"/>
      <c r="J73" s="161"/>
      <c r="K73" s="161"/>
      <c r="L73" s="161"/>
      <c r="M73" s="161"/>
      <c r="N73" s="160"/>
      <c r="O73" s="160"/>
      <c r="P73" s="160"/>
      <c r="Q73" s="160"/>
      <c r="R73" s="161"/>
      <c r="S73" s="161"/>
      <c r="T73" s="161"/>
      <c r="U73" s="161"/>
      <c r="V73" s="161"/>
      <c r="W73" s="161"/>
      <c r="X73" s="161"/>
      <c r="Y73" s="151"/>
      <c r="Z73" s="151"/>
      <c r="AA73" s="151"/>
      <c r="AB73" s="151"/>
      <c r="AC73" s="151"/>
      <c r="AD73" s="151"/>
      <c r="AE73" s="151"/>
      <c r="AF73" s="151"/>
      <c r="AG73" s="151" t="s">
        <v>128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ht="22.5" outlineLevel="1" x14ac:dyDescent="0.2">
      <c r="A74" s="170">
        <v>15</v>
      </c>
      <c r="B74" s="171" t="s">
        <v>227</v>
      </c>
      <c r="C74" s="179" t="s">
        <v>228</v>
      </c>
      <c r="D74" s="172" t="s">
        <v>196</v>
      </c>
      <c r="E74" s="173">
        <v>38.4</v>
      </c>
      <c r="F74" s="174"/>
      <c r="G74" s="175">
        <f>ROUND(E74*F74,2)</f>
        <v>0</v>
      </c>
      <c r="H74" s="174"/>
      <c r="I74" s="175">
        <f>ROUND(E74*H74,2)</f>
        <v>0</v>
      </c>
      <c r="J74" s="174"/>
      <c r="K74" s="175">
        <f>ROUND(E74*J74,2)</f>
        <v>0</v>
      </c>
      <c r="L74" s="175">
        <v>21</v>
      </c>
      <c r="M74" s="175">
        <f>G74*(1+L74/100)</f>
        <v>0</v>
      </c>
      <c r="N74" s="173">
        <v>0</v>
      </c>
      <c r="O74" s="173">
        <f>ROUND(E74*N74,2)</f>
        <v>0</v>
      </c>
      <c r="P74" s="173">
        <v>0</v>
      </c>
      <c r="Q74" s="173">
        <f>ROUND(E74*P74,2)</f>
        <v>0</v>
      </c>
      <c r="R74" s="175" t="s">
        <v>229</v>
      </c>
      <c r="S74" s="175" t="s">
        <v>173</v>
      </c>
      <c r="T74" s="176" t="s">
        <v>173</v>
      </c>
      <c r="U74" s="161">
        <v>0</v>
      </c>
      <c r="V74" s="161">
        <f>ROUND(E74*U74,2)</f>
        <v>0</v>
      </c>
      <c r="W74" s="161"/>
      <c r="X74" s="161" t="s">
        <v>230</v>
      </c>
      <c r="Y74" s="151"/>
      <c r="Z74" s="151"/>
      <c r="AA74" s="151"/>
      <c r="AB74" s="151"/>
      <c r="AC74" s="151"/>
      <c r="AD74" s="151"/>
      <c r="AE74" s="151"/>
      <c r="AF74" s="151"/>
      <c r="AG74" s="151" t="s">
        <v>231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8"/>
      <c r="B75" s="159"/>
      <c r="C75" s="254" t="s">
        <v>232</v>
      </c>
      <c r="D75" s="255"/>
      <c r="E75" s="255"/>
      <c r="F75" s="255"/>
      <c r="G75" s="255"/>
      <c r="H75" s="161"/>
      <c r="I75" s="161"/>
      <c r="J75" s="161"/>
      <c r="K75" s="161"/>
      <c r="L75" s="161"/>
      <c r="M75" s="161"/>
      <c r="N75" s="160"/>
      <c r="O75" s="160"/>
      <c r="P75" s="160"/>
      <c r="Q75" s="160"/>
      <c r="R75" s="161"/>
      <c r="S75" s="161"/>
      <c r="T75" s="161"/>
      <c r="U75" s="161"/>
      <c r="V75" s="161"/>
      <c r="W75" s="161"/>
      <c r="X75" s="161"/>
      <c r="Y75" s="151"/>
      <c r="Z75" s="151"/>
      <c r="AA75" s="151"/>
      <c r="AB75" s="151"/>
      <c r="AC75" s="151"/>
      <c r="AD75" s="151"/>
      <c r="AE75" s="151"/>
      <c r="AF75" s="151"/>
      <c r="AG75" s="151" t="s">
        <v>176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77" t="str">
        <f>C75</f>
        <v>popř. lesní půdy s naložením, vodorovným přemístěním a složením na hromady nebo se zpětným přemístěním a rozprostřením.</v>
      </c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8"/>
      <c r="B76" s="159"/>
      <c r="C76" s="185" t="s">
        <v>233</v>
      </c>
      <c r="D76" s="183"/>
      <c r="E76" s="184">
        <v>38.4</v>
      </c>
      <c r="F76" s="161"/>
      <c r="G76" s="161"/>
      <c r="H76" s="161"/>
      <c r="I76" s="161"/>
      <c r="J76" s="161"/>
      <c r="K76" s="161"/>
      <c r="L76" s="161"/>
      <c r="M76" s="161"/>
      <c r="N76" s="160"/>
      <c r="O76" s="160"/>
      <c r="P76" s="160"/>
      <c r="Q76" s="160"/>
      <c r="R76" s="161"/>
      <c r="S76" s="161"/>
      <c r="T76" s="161"/>
      <c r="U76" s="161"/>
      <c r="V76" s="161"/>
      <c r="W76" s="161"/>
      <c r="X76" s="161"/>
      <c r="Y76" s="151"/>
      <c r="Z76" s="151"/>
      <c r="AA76" s="151"/>
      <c r="AB76" s="151"/>
      <c r="AC76" s="151"/>
      <c r="AD76" s="151"/>
      <c r="AE76" s="151"/>
      <c r="AF76" s="151"/>
      <c r="AG76" s="151" t="s">
        <v>178</v>
      </c>
      <c r="AH76" s="151">
        <v>0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8"/>
      <c r="B77" s="159"/>
      <c r="C77" s="185" t="s">
        <v>212</v>
      </c>
      <c r="D77" s="183"/>
      <c r="E77" s="184"/>
      <c r="F77" s="161"/>
      <c r="G77" s="161"/>
      <c r="H77" s="161"/>
      <c r="I77" s="161"/>
      <c r="J77" s="161"/>
      <c r="K77" s="161"/>
      <c r="L77" s="161"/>
      <c r="M77" s="161"/>
      <c r="N77" s="160"/>
      <c r="O77" s="160"/>
      <c r="P77" s="160"/>
      <c r="Q77" s="160"/>
      <c r="R77" s="161"/>
      <c r="S77" s="161"/>
      <c r="T77" s="161"/>
      <c r="U77" s="161"/>
      <c r="V77" s="161"/>
      <c r="W77" s="161"/>
      <c r="X77" s="161"/>
      <c r="Y77" s="151"/>
      <c r="Z77" s="151"/>
      <c r="AA77" s="151"/>
      <c r="AB77" s="151"/>
      <c r="AC77" s="151"/>
      <c r="AD77" s="151"/>
      <c r="AE77" s="151"/>
      <c r="AF77" s="151"/>
      <c r="AG77" s="151" t="s">
        <v>178</v>
      </c>
      <c r="AH77" s="151">
        <v>0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8"/>
      <c r="B78" s="159"/>
      <c r="C78" s="241"/>
      <c r="D78" s="242"/>
      <c r="E78" s="242"/>
      <c r="F78" s="242"/>
      <c r="G78" s="242"/>
      <c r="H78" s="161"/>
      <c r="I78" s="161"/>
      <c r="J78" s="161"/>
      <c r="K78" s="161"/>
      <c r="L78" s="161"/>
      <c r="M78" s="161"/>
      <c r="N78" s="160"/>
      <c r="O78" s="160"/>
      <c r="P78" s="160"/>
      <c r="Q78" s="160"/>
      <c r="R78" s="161"/>
      <c r="S78" s="161"/>
      <c r="T78" s="161"/>
      <c r="U78" s="161"/>
      <c r="V78" s="161"/>
      <c r="W78" s="161"/>
      <c r="X78" s="16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70">
        <v>16</v>
      </c>
      <c r="B79" s="171" t="s">
        <v>234</v>
      </c>
      <c r="C79" s="179" t="s">
        <v>235</v>
      </c>
      <c r="D79" s="172" t="s">
        <v>171</v>
      </c>
      <c r="E79" s="173">
        <v>18</v>
      </c>
      <c r="F79" s="174"/>
      <c r="G79" s="175">
        <f>ROUND(E79*F79,2)</f>
        <v>0</v>
      </c>
      <c r="H79" s="174"/>
      <c r="I79" s="175">
        <f>ROUND(E79*H79,2)</f>
        <v>0</v>
      </c>
      <c r="J79" s="174"/>
      <c r="K79" s="175">
        <f>ROUND(E79*J79,2)</f>
        <v>0</v>
      </c>
      <c r="L79" s="175">
        <v>21</v>
      </c>
      <c r="M79" s="175">
        <f>G79*(1+L79/100)</f>
        <v>0</v>
      </c>
      <c r="N79" s="173">
        <v>3.0000000000000001E-5</v>
      </c>
      <c r="O79" s="173">
        <f>ROUND(E79*N79,2)</f>
        <v>0</v>
      </c>
      <c r="P79" s="173">
        <v>0</v>
      </c>
      <c r="Q79" s="173">
        <f>ROUND(E79*P79,2)</f>
        <v>0</v>
      </c>
      <c r="R79" s="175" t="s">
        <v>229</v>
      </c>
      <c r="S79" s="175" t="s">
        <v>173</v>
      </c>
      <c r="T79" s="176" t="s">
        <v>173</v>
      </c>
      <c r="U79" s="161">
        <v>0</v>
      </c>
      <c r="V79" s="161">
        <f>ROUND(E79*U79,2)</f>
        <v>0</v>
      </c>
      <c r="W79" s="161"/>
      <c r="X79" s="161" t="s">
        <v>230</v>
      </c>
      <c r="Y79" s="151"/>
      <c r="Z79" s="151"/>
      <c r="AA79" s="151"/>
      <c r="AB79" s="151"/>
      <c r="AC79" s="151"/>
      <c r="AD79" s="151"/>
      <c r="AE79" s="151"/>
      <c r="AF79" s="151"/>
      <c r="AG79" s="151" t="s">
        <v>231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158"/>
      <c r="B80" s="159"/>
      <c r="C80" s="254" t="s">
        <v>236</v>
      </c>
      <c r="D80" s="255"/>
      <c r="E80" s="255"/>
      <c r="F80" s="255"/>
      <c r="G80" s="255"/>
      <c r="H80" s="161"/>
      <c r="I80" s="161"/>
      <c r="J80" s="161"/>
      <c r="K80" s="161"/>
      <c r="L80" s="161"/>
      <c r="M80" s="161"/>
      <c r="N80" s="160"/>
      <c r="O80" s="160"/>
      <c r="P80" s="160"/>
      <c r="Q80" s="160"/>
      <c r="R80" s="161"/>
      <c r="S80" s="161"/>
      <c r="T80" s="161"/>
      <c r="U80" s="161"/>
      <c r="V80" s="161"/>
      <c r="W80" s="161"/>
      <c r="X80" s="161"/>
      <c r="Y80" s="151"/>
      <c r="Z80" s="151"/>
      <c r="AA80" s="151"/>
      <c r="AB80" s="151"/>
      <c r="AC80" s="151"/>
      <c r="AD80" s="151"/>
      <c r="AE80" s="151"/>
      <c r="AF80" s="151"/>
      <c r="AG80" s="151" t="s">
        <v>176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77" t="str">
        <f>C80</f>
        <v>vč. urovnání ornice, naložení na skládce, vodorovným přemístěním ornice na místo rozprostření, založení trávníku osetím a dodávky travního semene.</v>
      </c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/>
      <c r="B81" s="159"/>
      <c r="C81" s="245" t="s">
        <v>237</v>
      </c>
      <c r="D81" s="246"/>
      <c r="E81" s="246"/>
      <c r="F81" s="246"/>
      <c r="G81" s="246"/>
      <c r="H81" s="161"/>
      <c r="I81" s="161"/>
      <c r="J81" s="161"/>
      <c r="K81" s="161"/>
      <c r="L81" s="161"/>
      <c r="M81" s="161"/>
      <c r="N81" s="160"/>
      <c r="O81" s="160"/>
      <c r="P81" s="160"/>
      <c r="Q81" s="160"/>
      <c r="R81" s="161"/>
      <c r="S81" s="161"/>
      <c r="T81" s="161"/>
      <c r="U81" s="161"/>
      <c r="V81" s="161"/>
      <c r="W81" s="161"/>
      <c r="X81" s="161"/>
      <c r="Y81" s="151"/>
      <c r="Z81" s="151"/>
      <c r="AA81" s="151"/>
      <c r="AB81" s="151"/>
      <c r="AC81" s="151"/>
      <c r="AD81" s="151"/>
      <c r="AE81" s="151"/>
      <c r="AF81" s="151"/>
      <c r="AG81" s="151" t="s">
        <v>127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2.5" outlineLevel="1" x14ac:dyDescent="0.2">
      <c r="A82" s="158"/>
      <c r="B82" s="159"/>
      <c r="C82" s="185" t="s">
        <v>238</v>
      </c>
      <c r="D82" s="183"/>
      <c r="E82" s="184">
        <v>18</v>
      </c>
      <c r="F82" s="161"/>
      <c r="G82" s="161"/>
      <c r="H82" s="161"/>
      <c r="I82" s="161"/>
      <c r="J82" s="161"/>
      <c r="K82" s="161"/>
      <c r="L82" s="161"/>
      <c r="M82" s="161"/>
      <c r="N82" s="160"/>
      <c r="O82" s="160"/>
      <c r="P82" s="160"/>
      <c r="Q82" s="160"/>
      <c r="R82" s="161"/>
      <c r="S82" s="161"/>
      <c r="T82" s="161"/>
      <c r="U82" s="161"/>
      <c r="V82" s="161"/>
      <c r="W82" s="161"/>
      <c r="X82" s="161"/>
      <c r="Y82" s="151"/>
      <c r="Z82" s="151"/>
      <c r="AA82" s="151"/>
      <c r="AB82" s="151"/>
      <c r="AC82" s="151"/>
      <c r="AD82" s="151"/>
      <c r="AE82" s="151"/>
      <c r="AF82" s="151"/>
      <c r="AG82" s="151" t="s">
        <v>178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8"/>
      <c r="B83" s="159"/>
      <c r="C83" s="185" t="s">
        <v>212</v>
      </c>
      <c r="D83" s="183"/>
      <c r="E83" s="184"/>
      <c r="F83" s="161"/>
      <c r="G83" s="161"/>
      <c r="H83" s="161"/>
      <c r="I83" s="161"/>
      <c r="J83" s="161"/>
      <c r="K83" s="161"/>
      <c r="L83" s="161"/>
      <c r="M83" s="161"/>
      <c r="N83" s="160"/>
      <c r="O83" s="160"/>
      <c r="P83" s="160"/>
      <c r="Q83" s="160"/>
      <c r="R83" s="161"/>
      <c r="S83" s="161"/>
      <c r="T83" s="161"/>
      <c r="U83" s="161"/>
      <c r="V83" s="161"/>
      <c r="W83" s="161"/>
      <c r="X83" s="161"/>
      <c r="Y83" s="151"/>
      <c r="Z83" s="151"/>
      <c r="AA83" s="151"/>
      <c r="AB83" s="151"/>
      <c r="AC83" s="151"/>
      <c r="AD83" s="151"/>
      <c r="AE83" s="151"/>
      <c r="AF83" s="151"/>
      <c r="AG83" s="151" t="s">
        <v>178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8"/>
      <c r="B84" s="159"/>
      <c r="C84" s="241"/>
      <c r="D84" s="242"/>
      <c r="E84" s="242"/>
      <c r="F84" s="242"/>
      <c r="G84" s="242"/>
      <c r="H84" s="161"/>
      <c r="I84" s="161"/>
      <c r="J84" s="161"/>
      <c r="K84" s="161"/>
      <c r="L84" s="161"/>
      <c r="M84" s="161"/>
      <c r="N84" s="160"/>
      <c r="O84" s="160"/>
      <c r="P84" s="160"/>
      <c r="Q84" s="160"/>
      <c r="R84" s="161"/>
      <c r="S84" s="161"/>
      <c r="T84" s="161"/>
      <c r="U84" s="161"/>
      <c r="V84" s="161"/>
      <c r="W84" s="161"/>
      <c r="X84" s="161"/>
      <c r="Y84" s="151"/>
      <c r="Z84" s="151"/>
      <c r="AA84" s="151"/>
      <c r="AB84" s="151"/>
      <c r="AC84" s="151"/>
      <c r="AD84" s="151"/>
      <c r="AE84" s="151"/>
      <c r="AF84" s="151"/>
      <c r="AG84" s="151" t="s">
        <v>128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0">
        <v>17</v>
      </c>
      <c r="B85" s="171" t="s">
        <v>239</v>
      </c>
      <c r="C85" s="179" t="s">
        <v>240</v>
      </c>
      <c r="D85" s="172" t="s">
        <v>171</v>
      </c>
      <c r="E85" s="173">
        <v>18</v>
      </c>
      <c r="F85" s="174"/>
      <c r="G85" s="175">
        <f>ROUND(E85*F85,2)</f>
        <v>0</v>
      </c>
      <c r="H85" s="174"/>
      <c r="I85" s="175">
        <f>ROUND(E85*H85,2)</f>
        <v>0</v>
      </c>
      <c r="J85" s="174"/>
      <c r="K85" s="175">
        <f>ROUND(E85*J85,2)</f>
        <v>0</v>
      </c>
      <c r="L85" s="175">
        <v>21</v>
      </c>
      <c r="M85" s="175">
        <f>G85*(1+L85/100)</f>
        <v>0</v>
      </c>
      <c r="N85" s="173">
        <v>1.1E-4</v>
      </c>
      <c r="O85" s="173">
        <f>ROUND(E85*N85,2)</f>
        <v>0</v>
      </c>
      <c r="P85" s="173">
        <v>0</v>
      </c>
      <c r="Q85" s="173">
        <f>ROUND(E85*P85,2)</f>
        <v>0</v>
      </c>
      <c r="R85" s="175" t="s">
        <v>229</v>
      </c>
      <c r="S85" s="175" t="s">
        <v>173</v>
      </c>
      <c r="T85" s="176" t="s">
        <v>173</v>
      </c>
      <c r="U85" s="161">
        <v>0</v>
      </c>
      <c r="V85" s="161">
        <f>ROUND(E85*U85,2)</f>
        <v>0</v>
      </c>
      <c r="W85" s="161"/>
      <c r="X85" s="161" t="s">
        <v>230</v>
      </c>
      <c r="Y85" s="151"/>
      <c r="Z85" s="151"/>
      <c r="AA85" s="151"/>
      <c r="AB85" s="151"/>
      <c r="AC85" s="151"/>
      <c r="AD85" s="151"/>
      <c r="AE85" s="151"/>
      <c r="AF85" s="151"/>
      <c r="AG85" s="151" t="s">
        <v>231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/>
      <c r="B86" s="159"/>
      <c r="C86" s="243" t="s">
        <v>237</v>
      </c>
      <c r="D86" s="244"/>
      <c r="E86" s="244"/>
      <c r="F86" s="244"/>
      <c r="G86" s="244"/>
      <c r="H86" s="161"/>
      <c r="I86" s="161"/>
      <c r="J86" s="161"/>
      <c r="K86" s="161"/>
      <c r="L86" s="161"/>
      <c r="M86" s="161"/>
      <c r="N86" s="160"/>
      <c r="O86" s="160"/>
      <c r="P86" s="160"/>
      <c r="Q86" s="160"/>
      <c r="R86" s="161"/>
      <c r="S86" s="161"/>
      <c r="T86" s="161"/>
      <c r="U86" s="161"/>
      <c r="V86" s="161"/>
      <c r="W86" s="161"/>
      <c r="X86" s="161"/>
      <c r="Y86" s="151"/>
      <c r="Z86" s="151"/>
      <c r="AA86" s="151"/>
      <c r="AB86" s="151"/>
      <c r="AC86" s="151"/>
      <c r="AD86" s="151"/>
      <c r="AE86" s="151"/>
      <c r="AF86" s="151"/>
      <c r="AG86" s="151" t="s">
        <v>127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/>
      <c r="B87" s="159"/>
      <c r="C87" s="185" t="s">
        <v>241</v>
      </c>
      <c r="D87" s="183"/>
      <c r="E87" s="184">
        <v>18</v>
      </c>
      <c r="F87" s="161"/>
      <c r="G87" s="161"/>
      <c r="H87" s="161"/>
      <c r="I87" s="161"/>
      <c r="J87" s="161"/>
      <c r="K87" s="161"/>
      <c r="L87" s="161"/>
      <c r="M87" s="161"/>
      <c r="N87" s="160"/>
      <c r="O87" s="160"/>
      <c r="P87" s="160"/>
      <c r="Q87" s="160"/>
      <c r="R87" s="161"/>
      <c r="S87" s="161"/>
      <c r="T87" s="161"/>
      <c r="U87" s="161"/>
      <c r="V87" s="161"/>
      <c r="W87" s="161"/>
      <c r="X87" s="161"/>
      <c r="Y87" s="151"/>
      <c r="Z87" s="151"/>
      <c r="AA87" s="151"/>
      <c r="AB87" s="151"/>
      <c r="AC87" s="151"/>
      <c r="AD87" s="151"/>
      <c r="AE87" s="151"/>
      <c r="AF87" s="151"/>
      <c r="AG87" s="151" t="s">
        <v>178</v>
      </c>
      <c r="AH87" s="151">
        <v>5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8"/>
      <c r="B88" s="159"/>
      <c r="C88" s="241"/>
      <c r="D88" s="242"/>
      <c r="E88" s="242"/>
      <c r="F88" s="242"/>
      <c r="G88" s="242"/>
      <c r="H88" s="161"/>
      <c r="I88" s="161"/>
      <c r="J88" s="161"/>
      <c r="K88" s="161"/>
      <c r="L88" s="161"/>
      <c r="M88" s="161"/>
      <c r="N88" s="160"/>
      <c r="O88" s="160"/>
      <c r="P88" s="160"/>
      <c r="Q88" s="160"/>
      <c r="R88" s="161"/>
      <c r="S88" s="161"/>
      <c r="T88" s="161"/>
      <c r="U88" s="161"/>
      <c r="V88" s="161"/>
      <c r="W88" s="161"/>
      <c r="X88" s="161"/>
      <c r="Y88" s="151"/>
      <c r="Z88" s="151"/>
      <c r="AA88" s="151"/>
      <c r="AB88" s="151"/>
      <c r="AC88" s="151"/>
      <c r="AD88" s="151"/>
      <c r="AE88" s="151"/>
      <c r="AF88" s="151"/>
      <c r="AG88" s="151" t="s">
        <v>128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3" t="s">
        <v>118</v>
      </c>
      <c r="B89" s="164" t="s">
        <v>74</v>
      </c>
      <c r="C89" s="178" t="s">
        <v>75</v>
      </c>
      <c r="D89" s="165"/>
      <c r="E89" s="166"/>
      <c r="F89" s="167"/>
      <c r="G89" s="167">
        <f>SUMIF(AG90:AG112,"&lt;&gt;NOR",G90:G112)</f>
        <v>0</v>
      </c>
      <c r="H89" s="167"/>
      <c r="I89" s="167">
        <f>SUM(I90:I112)</f>
        <v>0</v>
      </c>
      <c r="J89" s="167"/>
      <c r="K89" s="167">
        <f>SUM(K90:K112)</f>
        <v>0</v>
      </c>
      <c r="L89" s="167"/>
      <c r="M89" s="167">
        <f>SUM(M90:M112)</f>
        <v>0</v>
      </c>
      <c r="N89" s="166"/>
      <c r="O89" s="166">
        <f>SUM(O90:O112)</f>
        <v>3.89</v>
      </c>
      <c r="P89" s="166"/>
      <c r="Q89" s="166">
        <f>SUM(Q90:Q112)</f>
        <v>0</v>
      </c>
      <c r="R89" s="167"/>
      <c r="S89" s="167"/>
      <c r="T89" s="168"/>
      <c r="U89" s="162"/>
      <c r="V89" s="162">
        <f>SUM(V90:V112)</f>
        <v>16.399999999999999</v>
      </c>
      <c r="W89" s="162"/>
      <c r="X89" s="162"/>
      <c r="AG89" t="s">
        <v>119</v>
      </c>
    </row>
    <row r="90" spans="1:60" outlineLevel="1" x14ac:dyDescent="0.2">
      <c r="A90" s="170">
        <v>18</v>
      </c>
      <c r="B90" s="171" t="s">
        <v>242</v>
      </c>
      <c r="C90" s="179" t="s">
        <v>243</v>
      </c>
      <c r="D90" s="172" t="s">
        <v>196</v>
      </c>
      <c r="E90" s="173">
        <v>1.5</v>
      </c>
      <c r="F90" s="174"/>
      <c r="G90" s="175">
        <f>ROUND(E90*F90,2)</f>
        <v>0</v>
      </c>
      <c r="H90" s="174"/>
      <c r="I90" s="175">
        <f>ROUND(E90*H90,2)</f>
        <v>0</v>
      </c>
      <c r="J90" s="174"/>
      <c r="K90" s="175">
        <f>ROUND(E90*J90,2)</f>
        <v>0</v>
      </c>
      <c r="L90" s="175">
        <v>21</v>
      </c>
      <c r="M90" s="175">
        <f>G90*(1+L90/100)</f>
        <v>0</v>
      </c>
      <c r="N90" s="173">
        <v>2.54278</v>
      </c>
      <c r="O90" s="173">
        <f>ROUND(E90*N90,2)</f>
        <v>3.81</v>
      </c>
      <c r="P90" s="173">
        <v>0</v>
      </c>
      <c r="Q90" s="173">
        <f>ROUND(E90*P90,2)</f>
        <v>0</v>
      </c>
      <c r="R90" s="175" t="s">
        <v>244</v>
      </c>
      <c r="S90" s="175" t="s">
        <v>173</v>
      </c>
      <c r="T90" s="176" t="s">
        <v>173</v>
      </c>
      <c r="U90" s="161">
        <v>2.6669999999999998</v>
      </c>
      <c r="V90" s="161">
        <f>ROUND(E90*U90,2)</f>
        <v>4</v>
      </c>
      <c r="W90" s="161"/>
      <c r="X90" s="161" t="s">
        <v>124</v>
      </c>
      <c r="Y90" s="151"/>
      <c r="Z90" s="151"/>
      <c r="AA90" s="151"/>
      <c r="AB90" s="151"/>
      <c r="AC90" s="151"/>
      <c r="AD90" s="151"/>
      <c r="AE90" s="151"/>
      <c r="AF90" s="151"/>
      <c r="AG90" s="151" t="s">
        <v>174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5" t="s">
        <v>245</v>
      </c>
      <c r="D91" s="183"/>
      <c r="E91" s="184">
        <v>1.5</v>
      </c>
      <c r="F91" s="161"/>
      <c r="G91" s="161"/>
      <c r="H91" s="161"/>
      <c r="I91" s="161"/>
      <c r="J91" s="161"/>
      <c r="K91" s="161"/>
      <c r="L91" s="161"/>
      <c r="M91" s="161"/>
      <c r="N91" s="160"/>
      <c r="O91" s="160"/>
      <c r="P91" s="160"/>
      <c r="Q91" s="160"/>
      <c r="R91" s="161"/>
      <c r="S91" s="161"/>
      <c r="T91" s="161"/>
      <c r="U91" s="161"/>
      <c r="V91" s="161"/>
      <c r="W91" s="161"/>
      <c r="X91" s="161"/>
      <c r="Y91" s="151"/>
      <c r="Z91" s="151"/>
      <c r="AA91" s="151"/>
      <c r="AB91" s="151"/>
      <c r="AC91" s="151"/>
      <c r="AD91" s="151"/>
      <c r="AE91" s="151"/>
      <c r="AF91" s="151"/>
      <c r="AG91" s="151" t="s">
        <v>178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85" t="s">
        <v>212</v>
      </c>
      <c r="D92" s="183"/>
      <c r="E92" s="184"/>
      <c r="F92" s="161"/>
      <c r="G92" s="161"/>
      <c r="H92" s="161"/>
      <c r="I92" s="161"/>
      <c r="J92" s="161"/>
      <c r="K92" s="161"/>
      <c r="L92" s="161"/>
      <c r="M92" s="161"/>
      <c r="N92" s="160"/>
      <c r="O92" s="160"/>
      <c r="P92" s="160"/>
      <c r="Q92" s="160"/>
      <c r="R92" s="161"/>
      <c r="S92" s="161"/>
      <c r="T92" s="161"/>
      <c r="U92" s="161"/>
      <c r="V92" s="161"/>
      <c r="W92" s="161"/>
      <c r="X92" s="161"/>
      <c r="Y92" s="151"/>
      <c r="Z92" s="151"/>
      <c r="AA92" s="151"/>
      <c r="AB92" s="151"/>
      <c r="AC92" s="151"/>
      <c r="AD92" s="151"/>
      <c r="AE92" s="151"/>
      <c r="AF92" s="151"/>
      <c r="AG92" s="151" t="s">
        <v>178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241"/>
      <c r="D93" s="242"/>
      <c r="E93" s="242"/>
      <c r="F93" s="242"/>
      <c r="G93" s="242"/>
      <c r="H93" s="161"/>
      <c r="I93" s="161"/>
      <c r="J93" s="161"/>
      <c r="K93" s="161"/>
      <c r="L93" s="161"/>
      <c r="M93" s="161"/>
      <c r="N93" s="160"/>
      <c r="O93" s="160"/>
      <c r="P93" s="160"/>
      <c r="Q93" s="160"/>
      <c r="R93" s="161"/>
      <c r="S93" s="161"/>
      <c r="T93" s="161"/>
      <c r="U93" s="161"/>
      <c r="V93" s="161"/>
      <c r="W93" s="161"/>
      <c r="X93" s="161"/>
      <c r="Y93" s="151"/>
      <c r="Z93" s="151"/>
      <c r="AA93" s="151"/>
      <c r="AB93" s="151"/>
      <c r="AC93" s="151"/>
      <c r="AD93" s="151"/>
      <c r="AE93" s="151"/>
      <c r="AF93" s="151"/>
      <c r="AG93" s="151" t="s">
        <v>128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70">
        <v>19</v>
      </c>
      <c r="B94" s="171" t="s">
        <v>246</v>
      </c>
      <c r="C94" s="179" t="s">
        <v>247</v>
      </c>
      <c r="D94" s="172" t="s">
        <v>171</v>
      </c>
      <c r="E94" s="173">
        <v>5</v>
      </c>
      <c r="F94" s="174"/>
      <c r="G94" s="175">
        <f>ROUND(E94*F94,2)</f>
        <v>0</v>
      </c>
      <c r="H94" s="174"/>
      <c r="I94" s="175">
        <f>ROUND(E94*H94,2)</f>
        <v>0</v>
      </c>
      <c r="J94" s="174"/>
      <c r="K94" s="175">
        <f>ROUND(E94*J94,2)</f>
        <v>0</v>
      </c>
      <c r="L94" s="175">
        <v>21</v>
      </c>
      <c r="M94" s="175">
        <f>G94*(1+L94/100)</f>
        <v>0</v>
      </c>
      <c r="N94" s="173">
        <v>1.553E-2</v>
      </c>
      <c r="O94" s="173">
        <f>ROUND(E94*N94,2)</f>
        <v>0.08</v>
      </c>
      <c r="P94" s="173">
        <v>0</v>
      </c>
      <c r="Q94" s="173">
        <f>ROUND(E94*P94,2)</f>
        <v>0</v>
      </c>
      <c r="R94" s="175" t="s">
        <v>244</v>
      </c>
      <c r="S94" s="175" t="s">
        <v>173</v>
      </c>
      <c r="T94" s="176" t="s">
        <v>173</v>
      </c>
      <c r="U94" s="161">
        <v>1.1599999999999999</v>
      </c>
      <c r="V94" s="161">
        <f>ROUND(E94*U94,2)</f>
        <v>5.8</v>
      </c>
      <c r="W94" s="161"/>
      <c r="X94" s="161" t="s">
        <v>124</v>
      </c>
      <c r="Y94" s="151"/>
      <c r="Z94" s="151"/>
      <c r="AA94" s="151"/>
      <c r="AB94" s="151"/>
      <c r="AC94" s="151"/>
      <c r="AD94" s="151"/>
      <c r="AE94" s="151"/>
      <c r="AF94" s="151"/>
      <c r="AG94" s="151" t="s">
        <v>174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254" t="s">
        <v>248</v>
      </c>
      <c r="D95" s="255"/>
      <c r="E95" s="255"/>
      <c r="F95" s="255"/>
      <c r="G95" s="255"/>
      <c r="H95" s="161"/>
      <c r="I95" s="161"/>
      <c r="J95" s="161"/>
      <c r="K95" s="161"/>
      <c r="L95" s="161"/>
      <c r="M95" s="161"/>
      <c r="N95" s="160"/>
      <c r="O95" s="160"/>
      <c r="P95" s="160"/>
      <c r="Q95" s="160"/>
      <c r="R95" s="161"/>
      <c r="S95" s="161"/>
      <c r="T95" s="161"/>
      <c r="U95" s="161"/>
      <c r="V95" s="161"/>
      <c r="W95" s="161"/>
      <c r="X95" s="161"/>
      <c r="Y95" s="151"/>
      <c r="Z95" s="151"/>
      <c r="AA95" s="151"/>
      <c r="AB95" s="151"/>
      <c r="AC95" s="151"/>
      <c r="AD95" s="151"/>
      <c r="AE95" s="151"/>
      <c r="AF95" s="151"/>
      <c r="AG95" s="151" t="s">
        <v>176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5" t="s">
        <v>249</v>
      </c>
      <c r="D96" s="183"/>
      <c r="E96" s="184">
        <v>5</v>
      </c>
      <c r="F96" s="161"/>
      <c r="G96" s="161"/>
      <c r="H96" s="161"/>
      <c r="I96" s="161"/>
      <c r="J96" s="161"/>
      <c r="K96" s="161"/>
      <c r="L96" s="161"/>
      <c r="M96" s="161"/>
      <c r="N96" s="160"/>
      <c r="O96" s="160"/>
      <c r="P96" s="160"/>
      <c r="Q96" s="160"/>
      <c r="R96" s="161"/>
      <c r="S96" s="161"/>
      <c r="T96" s="161"/>
      <c r="U96" s="161"/>
      <c r="V96" s="161"/>
      <c r="W96" s="161"/>
      <c r="X96" s="161"/>
      <c r="Y96" s="151"/>
      <c r="Z96" s="151"/>
      <c r="AA96" s="151"/>
      <c r="AB96" s="151"/>
      <c r="AC96" s="151"/>
      <c r="AD96" s="151"/>
      <c r="AE96" s="151"/>
      <c r="AF96" s="151"/>
      <c r="AG96" s="151" t="s">
        <v>178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185" t="s">
        <v>212</v>
      </c>
      <c r="D97" s="183"/>
      <c r="E97" s="184"/>
      <c r="F97" s="161"/>
      <c r="G97" s="161"/>
      <c r="H97" s="161"/>
      <c r="I97" s="161"/>
      <c r="J97" s="161"/>
      <c r="K97" s="161"/>
      <c r="L97" s="161"/>
      <c r="M97" s="161"/>
      <c r="N97" s="160"/>
      <c r="O97" s="160"/>
      <c r="P97" s="160"/>
      <c r="Q97" s="160"/>
      <c r="R97" s="161"/>
      <c r="S97" s="161"/>
      <c r="T97" s="161"/>
      <c r="U97" s="161"/>
      <c r="V97" s="161"/>
      <c r="W97" s="161"/>
      <c r="X97" s="161"/>
      <c r="Y97" s="151"/>
      <c r="Z97" s="151"/>
      <c r="AA97" s="151"/>
      <c r="AB97" s="151"/>
      <c r="AC97" s="151"/>
      <c r="AD97" s="151"/>
      <c r="AE97" s="151"/>
      <c r="AF97" s="151"/>
      <c r="AG97" s="151" t="s">
        <v>178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241"/>
      <c r="D98" s="242"/>
      <c r="E98" s="242"/>
      <c r="F98" s="242"/>
      <c r="G98" s="242"/>
      <c r="H98" s="161"/>
      <c r="I98" s="161"/>
      <c r="J98" s="161"/>
      <c r="K98" s="161"/>
      <c r="L98" s="161"/>
      <c r="M98" s="161"/>
      <c r="N98" s="160"/>
      <c r="O98" s="160"/>
      <c r="P98" s="160"/>
      <c r="Q98" s="160"/>
      <c r="R98" s="161"/>
      <c r="S98" s="161"/>
      <c r="T98" s="161"/>
      <c r="U98" s="161"/>
      <c r="V98" s="161"/>
      <c r="W98" s="161"/>
      <c r="X98" s="161"/>
      <c r="Y98" s="151"/>
      <c r="Z98" s="151"/>
      <c r="AA98" s="151"/>
      <c r="AB98" s="151"/>
      <c r="AC98" s="151"/>
      <c r="AD98" s="151"/>
      <c r="AE98" s="151"/>
      <c r="AF98" s="151"/>
      <c r="AG98" s="151" t="s">
        <v>128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70">
        <v>20</v>
      </c>
      <c r="B99" s="171" t="s">
        <v>250</v>
      </c>
      <c r="C99" s="179" t="s">
        <v>251</v>
      </c>
      <c r="D99" s="172" t="s">
        <v>171</v>
      </c>
      <c r="E99" s="173">
        <v>5</v>
      </c>
      <c r="F99" s="174"/>
      <c r="G99" s="175">
        <f>ROUND(E99*F99,2)</f>
        <v>0</v>
      </c>
      <c r="H99" s="174"/>
      <c r="I99" s="175">
        <f>ROUND(E99*H99,2)</f>
        <v>0</v>
      </c>
      <c r="J99" s="174"/>
      <c r="K99" s="175">
        <f>ROUND(E99*J99,2)</f>
        <v>0</v>
      </c>
      <c r="L99" s="175">
        <v>21</v>
      </c>
      <c r="M99" s="175">
        <f>G99*(1+L99/100)</f>
        <v>0</v>
      </c>
      <c r="N99" s="173">
        <v>0</v>
      </c>
      <c r="O99" s="173">
        <f>ROUND(E99*N99,2)</f>
        <v>0</v>
      </c>
      <c r="P99" s="173">
        <v>0</v>
      </c>
      <c r="Q99" s="173">
        <f>ROUND(E99*P99,2)</f>
        <v>0</v>
      </c>
      <c r="R99" s="175" t="s">
        <v>244</v>
      </c>
      <c r="S99" s="175" t="s">
        <v>173</v>
      </c>
      <c r="T99" s="176" t="s">
        <v>173</v>
      </c>
      <c r="U99" s="161">
        <v>0.33900000000000002</v>
      </c>
      <c r="V99" s="161">
        <f>ROUND(E99*U99,2)</f>
        <v>1.7</v>
      </c>
      <c r="W99" s="161"/>
      <c r="X99" s="161" t="s">
        <v>124</v>
      </c>
      <c r="Y99" s="151"/>
      <c r="Z99" s="151"/>
      <c r="AA99" s="151"/>
      <c r="AB99" s="151"/>
      <c r="AC99" s="151"/>
      <c r="AD99" s="151"/>
      <c r="AE99" s="151"/>
      <c r="AF99" s="151"/>
      <c r="AG99" s="151" t="s">
        <v>174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254" t="s">
        <v>248</v>
      </c>
      <c r="D100" s="255"/>
      <c r="E100" s="255"/>
      <c r="F100" s="255"/>
      <c r="G100" s="255"/>
      <c r="H100" s="161"/>
      <c r="I100" s="161"/>
      <c r="J100" s="161"/>
      <c r="K100" s="161"/>
      <c r="L100" s="161"/>
      <c r="M100" s="161"/>
      <c r="N100" s="160"/>
      <c r="O100" s="160"/>
      <c r="P100" s="160"/>
      <c r="Q100" s="160"/>
      <c r="R100" s="161"/>
      <c r="S100" s="161"/>
      <c r="T100" s="161"/>
      <c r="U100" s="161"/>
      <c r="V100" s="161"/>
      <c r="W100" s="161"/>
      <c r="X100" s="16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176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5" t="s">
        <v>252</v>
      </c>
      <c r="D101" s="183"/>
      <c r="E101" s="184">
        <v>5</v>
      </c>
      <c r="F101" s="161"/>
      <c r="G101" s="161"/>
      <c r="H101" s="161"/>
      <c r="I101" s="161"/>
      <c r="J101" s="161"/>
      <c r="K101" s="161"/>
      <c r="L101" s="161"/>
      <c r="M101" s="161"/>
      <c r="N101" s="160"/>
      <c r="O101" s="160"/>
      <c r="P101" s="160"/>
      <c r="Q101" s="160"/>
      <c r="R101" s="161"/>
      <c r="S101" s="161"/>
      <c r="T101" s="161"/>
      <c r="U101" s="161"/>
      <c r="V101" s="161"/>
      <c r="W101" s="161"/>
      <c r="X101" s="16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178</v>
      </c>
      <c r="AH101" s="151">
        <v>5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241"/>
      <c r="D102" s="242"/>
      <c r="E102" s="242"/>
      <c r="F102" s="242"/>
      <c r="G102" s="242"/>
      <c r="H102" s="161"/>
      <c r="I102" s="161"/>
      <c r="J102" s="161"/>
      <c r="K102" s="161"/>
      <c r="L102" s="161"/>
      <c r="M102" s="161"/>
      <c r="N102" s="160"/>
      <c r="O102" s="160"/>
      <c r="P102" s="160"/>
      <c r="Q102" s="160"/>
      <c r="R102" s="161"/>
      <c r="S102" s="161"/>
      <c r="T102" s="161"/>
      <c r="U102" s="161"/>
      <c r="V102" s="161"/>
      <c r="W102" s="161"/>
      <c r="X102" s="16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128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70">
        <v>21</v>
      </c>
      <c r="B103" s="171" t="s">
        <v>253</v>
      </c>
      <c r="C103" s="179" t="s">
        <v>254</v>
      </c>
      <c r="D103" s="172" t="s">
        <v>171</v>
      </c>
      <c r="E103" s="173">
        <v>7</v>
      </c>
      <c r="F103" s="174"/>
      <c r="G103" s="175">
        <f>ROUND(E103*F103,2)</f>
        <v>0</v>
      </c>
      <c r="H103" s="174"/>
      <c r="I103" s="175">
        <f>ROUND(E103*H103,2)</f>
        <v>0</v>
      </c>
      <c r="J103" s="174"/>
      <c r="K103" s="175">
        <f>ROUND(E103*J103,2)</f>
        <v>0</v>
      </c>
      <c r="L103" s="175">
        <v>21</v>
      </c>
      <c r="M103" s="175">
        <f>G103*(1+L103/100)</f>
        <v>0</v>
      </c>
      <c r="N103" s="173">
        <v>0</v>
      </c>
      <c r="O103" s="173">
        <f>ROUND(E103*N103,2)</f>
        <v>0</v>
      </c>
      <c r="P103" s="173">
        <v>0</v>
      </c>
      <c r="Q103" s="173">
        <f>ROUND(E103*P103,2)</f>
        <v>0</v>
      </c>
      <c r="R103" s="175" t="s">
        <v>255</v>
      </c>
      <c r="S103" s="175" t="s">
        <v>173</v>
      </c>
      <c r="T103" s="176" t="s">
        <v>173</v>
      </c>
      <c r="U103" s="161">
        <v>0.7</v>
      </c>
      <c r="V103" s="161">
        <f>ROUND(E103*U103,2)</f>
        <v>4.9000000000000004</v>
      </c>
      <c r="W103" s="161"/>
      <c r="X103" s="161" t="s">
        <v>124</v>
      </c>
      <c r="Y103" s="151"/>
      <c r="Z103" s="151"/>
      <c r="AA103" s="151"/>
      <c r="AB103" s="151"/>
      <c r="AC103" s="151"/>
      <c r="AD103" s="151"/>
      <c r="AE103" s="151"/>
      <c r="AF103" s="151"/>
      <c r="AG103" s="151" t="s">
        <v>174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5" t="s">
        <v>256</v>
      </c>
      <c r="D104" s="183"/>
      <c r="E104" s="184">
        <v>7</v>
      </c>
      <c r="F104" s="161"/>
      <c r="G104" s="161"/>
      <c r="H104" s="161"/>
      <c r="I104" s="161"/>
      <c r="J104" s="161"/>
      <c r="K104" s="161"/>
      <c r="L104" s="161"/>
      <c r="M104" s="161"/>
      <c r="N104" s="160"/>
      <c r="O104" s="160"/>
      <c r="P104" s="160"/>
      <c r="Q104" s="160"/>
      <c r="R104" s="161"/>
      <c r="S104" s="161"/>
      <c r="T104" s="161"/>
      <c r="U104" s="161"/>
      <c r="V104" s="161"/>
      <c r="W104" s="161"/>
      <c r="X104" s="16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178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5" t="s">
        <v>212</v>
      </c>
      <c r="D105" s="183"/>
      <c r="E105" s="184"/>
      <c r="F105" s="161"/>
      <c r="G105" s="161"/>
      <c r="H105" s="161"/>
      <c r="I105" s="161"/>
      <c r="J105" s="161"/>
      <c r="K105" s="161"/>
      <c r="L105" s="161"/>
      <c r="M105" s="161"/>
      <c r="N105" s="160"/>
      <c r="O105" s="160"/>
      <c r="P105" s="160"/>
      <c r="Q105" s="160"/>
      <c r="R105" s="161"/>
      <c r="S105" s="161"/>
      <c r="T105" s="161"/>
      <c r="U105" s="161"/>
      <c r="V105" s="161"/>
      <c r="W105" s="161"/>
      <c r="X105" s="16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178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/>
      <c r="B106" s="159"/>
      <c r="C106" s="241"/>
      <c r="D106" s="242"/>
      <c r="E106" s="242"/>
      <c r="F106" s="242"/>
      <c r="G106" s="242"/>
      <c r="H106" s="161"/>
      <c r="I106" s="161"/>
      <c r="J106" s="161"/>
      <c r="K106" s="161"/>
      <c r="L106" s="161"/>
      <c r="M106" s="161"/>
      <c r="N106" s="160"/>
      <c r="O106" s="160"/>
      <c r="P106" s="160"/>
      <c r="Q106" s="160"/>
      <c r="R106" s="161"/>
      <c r="S106" s="161"/>
      <c r="T106" s="161"/>
      <c r="U106" s="161"/>
      <c r="V106" s="161"/>
      <c r="W106" s="161"/>
      <c r="X106" s="16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128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70">
        <v>22</v>
      </c>
      <c r="B107" s="171" t="s">
        <v>257</v>
      </c>
      <c r="C107" s="179" t="s">
        <v>258</v>
      </c>
      <c r="D107" s="172" t="s">
        <v>171</v>
      </c>
      <c r="E107" s="173">
        <v>13</v>
      </c>
      <c r="F107" s="174"/>
      <c r="G107" s="175">
        <f>ROUND(E107*F107,2)</f>
        <v>0</v>
      </c>
      <c r="H107" s="174"/>
      <c r="I107" s="175">
        <f>ROUND(E107*H107,2)</f>
        <v>0</v>
      </c>
      <c r="J107" s="174"/>
      <c r="K107" s="175">
        <f>ROUND(E107*J107,2)</f>
        <v>0</v>
      </c>
      <c r="L107" s="175">
        <v>21</v>
      </c>
      <c r="M107" s="175">
        <f>G107*(1+L107/100)</f>
        <v>0</v>
      </c>
      <c r="N107" s="173">
        <v>2.5999999999999998E-4</v>
      </c>
      <c r="O107" s="173">
        <f>ROUND(E107*N107,2)</f>
        <v>0</v>
      </c>
      <c r="P107" s="173">
        <v>0</v>
      </c>
      <c r="Q107" s="173">
        <f>ROUND(E107*P107,2)</f>
        <v>0</v>
      </c>
      <c r="R107" s="175" t="s">
        <v>259</v>
      </c>
      <c r="S107" s="175" t="s">
        <v>173</v>
      </c>
      <c r="T107" s="176" t="s">
        <v>173</v>
      </c>
      <c r="U107" s="161">
        <v>0</v>
      </c>
      <c r="V107" s="161">
        <f>ROUND(E107*U107,2)</f>
        <v>0</v>
      </c>
      <c r="W107" s="161"/>
      <c r="X107" s="161" t="s">
        <v>230</v>
      </c>
      <c r="Y107" s="151"/>
      <c r="Z107" s="151"/>
      <c r="AA107" s="151"/>
      <c r="AB107" s="151"/>
      <c r="AC107" s="151"/>
      <c r="AD107" s="151"/>
      <c r="AE107" s="151"/>
      <c r="AF107" s="151"/>
      <c r="AG107" s="151" t="s">
        <v>231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5" t="s">
        <v>260</v>
      </c>
      <c r="D108" s="183"/>
      <c r="E108" s="184">
        <v>13</v>
      </c>
      <c r="F108" s="161"/>
      <c r="G108" s="161"/>
      <c r="H108" s="161"/>
      <c r="I108" s="161"/>
      <c r="J108" s="161"/>
      <c r="K108" s="161"/>
      <c r="L108" s="161"/>
      <c r="M108" s="161"/>
      <c r="N108" s="160"/>
      <c r="O108" s="160"/>
      <c r="P108" s="160"/>
      <c r="Q108" s="160"/>
      <c r="R108" s="161"/>
      <c r="S108" s="161"/>
      <c r="T108" s="161"/>
      <c r="U108" s="161"/>
      <c r="V108" s="161"/>
      <c r="W108" s="161"/>
      <c r="X108" s="16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178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5" t="s">
        <v>261</v>
      </c>
      <c r="D109" s="183"/>
      <c r="E109" s="184"/>
      <c r="F109" s="161"/>
      <c r="G109" s="161"/>
      <c r="H109" s="161"/>
      <c r="I109" s="161"/>
      <c r="J109" s="161"/>
      <c r="K109" s="161"/>
      <c r="L109" s="161"/>
      <c r="M109" s="161"/>
      <c r="N109" s="160"/>
      <c r="O109" s="160"/>
      <c r="P109" s="160"/>
      <c r="Q109" s="160"/>
      <c r="R109" s="161"/>
      <c r="S109" s="161"/>
      <c r="T109" s="161"/>
      <c r="U109" s="161"/>
      <c r="V109" s="161"/>
      <c r="W109" s="161"/>
      <c r="X109" s="16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178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85" t="s">
        <v>262</v>
      </c>
      <c r="D110" s="183"/>
      <c r="E110" s="184"/>
      <c r="F110" s="161"/>
      <c r="G110" s="161"/>
      <c r="H110" s="161"/>
      <c r="I110" s="161"/>
      <c r="J110" s="161"/>
      <c r="K110" s="161"/>
      <c r="L110" s="161"/>
      <c r="M110" s="161"/>
      <c r="N110" s="160"/>
      <c r="O110" s="160"/>
      <c r="P110" s="160"/>
      <c r="Q110" s="160"/>
      <c r="R110" s="161"/>
      <c r="S110" s="161"/>
      <c r="T110" s="161"/>
      <c r="U110" s="161"/>
      <c r="V110" s="161"/>
      <c r="W110" s="161"/>
      <c r="X110" s="16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178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8"/>
      <c r="B111" s="159"/>
      <c r="C111" s="185" t="s">
        <v>212</v>
      </c>
      <c r="D111" s="183"/>
      <c r="E111" s="184"/>
      <c r="F111" s="161"/>
      <c r="G111" s="161"/>
      <c r="H111" s="161"/>
      <c r="I111" s="161"/>
      <c r="J111" s="161"/>
      <c r="K111" s="161"/>
      <c r="L111" s="161"/>
      <c r="M111" s="161"/>
      <c r="N111" s="160"/>
      <c r="O111" s="160"/>
      <c r="P111" s="160"/>
      <c r="Q111" s="160"/>
      <c r="R111" s="161"/>
      <c r="S111" s="161"/>
      <c r="T111" s="161"/>
      <c r="U111" s="161"/>
      <c r="V111" s="161"/>
      <c r="W111" s="161"/>
      <c r="X111" s="16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178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8"/>
      <c r="B112" s="159"/>
      <c r="C112" s="241"/>
      <c r="D112" s="242"/>
      <c r="E112" s="242"/>
      <c r="F112" s="242"/>
      <c r="G112" s="242"/>
      <c r="H112" s="161"/>
      <c r="I112" s="161"/>
      <c r="J112" s="161"/>
      <c r="K112" s="161"/>
      <c r="L112" s="161"/>
      <c r="M112" s="161"/>
      <c r="N112" s="160"/>
      <c r="O112" s="160"/>
      <c r="P112" s="160"/>
      <c r="Q112" s="160"/>
      <c r="R112" s="161"/>
      <c r="S112" s="161"/>
      <c r="T112" s="161"/>
      <c r="U112" s="161"/>
      <c r="V112" s="161"/>
      <c r="W112" s="161"/>
      <c r="X112" s="16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128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63" t="s">
        <v>118</v>
      </c>
      <c r="B113" s="164" t="s">
        <v>76</v>
      </c>
      <c r="C113" s="178" t="s">
        <v>77</v>
      </c>
      <c r="D113" s="165"/>
      <c r="E113" s="166"/>
      <c r="F113" s="167"/>
      <c r="G113" s="167">
        <f>SUMIF(AG114:AG156,"&lt;&gt;NOR",G114:G156)</f>
        <v>0</v>
      </c>
      <c r="H113" s="167"/>
      <c r="I113" s="167">
        <f>SUM(I114:I156)</f>
        <v>0</v>
      </c>
      <c r="J113" s="167"/>
      <c r="K113" s="167">
        <f>SUM(K114:K156)</f>
        <v>0</v>
      </c>
      <c r="L113" s="167"/>
      <c r="M113" s="167">
        <f>SUM(M114:M156)</f>
        <v>0</v>
      </c>
      <c r="N113" s="166"/>
      <c r="O113" s="166">
        <f>SUM(O114:O156)</f>
        <v>1128.7399999999998</v>
      </c>
      <c r="P113" s="166"/>
      <c r="Q113" s="166">
        <f>SUM(Q114:Q156)</f>
        <v>0</v>
      </c>
      <c r="R113" s="167"/>
      <c r="S113" s="167"/>
      <c r="T113" s="168"/>
      <c r="U113" s="162"/>
      <c r="V113" s="162">
        <f>SUM(V114:V156)</f>
        <v>191.39</v>
      </c>
      <c r="W113" s="162"/>
      <c r="X113" s="162"/>
      <c r="AG113" t="s">
        <v>119</v>
      </c>
    </row>
    <row r="114" spans="1:60" ht="22.5" outlineLevel="1" x14ac:dyDescent="0.2">
      <c r="A114" s="170">
        <v>23</v>
      </c>
      <c r="B114" s="171" t="s">
        <v>263</v>
      </c>
      <c r="C114" s="179" t="s">
        <v>264</v>
      </c>
      <c r="D114" s="172" t="s">
        <v>171</v>
      </c>
      <c r="E114" s="173">
        <v>1063.18</v>
      </c>
      <c r="F114" s="174"/>
      <c r="G114" s="175">
        <f>ROUND(E114*F114,2)</f>
        <v>0</v>
      </c>
      <c r="H114" s="174"/>
      <c r="I114" s="175">
        <f>ROUND(E114*H114,2)</f>
        <v>0</v>
      </c>
      <c r="J114" s="174"/>
      <c r="K114" s="175">
        <f>ROUND(E114*J114,2)</f>
        <v>0</v>
      </c>
      <c r="L114" s="175">
        <v>21</v>
      </c>
      <c r="M114" s="175">
        <f>G114*(1+L114/100)</f>
        <v>0</v>
      </c>
      <c r="N114" s="173">
        <v>0.441</v>
      </c>
      <c r="O114" s="173">
        <f>ROUND(E114*N114,2)</f>
        <v>468.86</v>
      </c>
      <c r="P114" s="173">
        <v>0</v>
      </c>
      <c r="Q114" s="173">
        <f>ROUND(E114*P114,2)</f>
        <v>0</v>
      </c>
      <c r="R114" s="175" t="s">
        <v>172</v>
      </c>
      <c r="S114" s="175" t="s">
        <v>173</v>
      </c>
      <c r="T114" s="176" t="s">
        <v>173</v>
      </c>
      <c r="U114" s="161">
        <v>2.9000000000000001E-2</v>
      </c>
      <c r="V114" s="161">
        <f>ROUND(E114*U114,2)</f>
        <v>30.83</v>
      </c>
      <c r="W114" s="161"/>
      <c r="X114" s="161" t="s">
        <v>124</v>
      </c>
      <c r="Y114" s="151"/>
      <c r="Z114" s="151"/>
      <c r="AA114" s="151"/>
      <c r="AB114" s="151"/>
      <c r="AC114" s="151"/>
      <c r="AD114" s="151"/>
      <c r="AE114" s="151"/>
      <c r="AF114" s="151"/>
      <c r="AG114" s="151" t="s">
        <v>174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8"/>
      <c r="B115" s="159"/>
      <c r="C115" s="185" t="s">
        <v>265</v>
      </c>
      <c r="D115" s="183"/>
      <c r="E115" s="184">
        <v>1063.18</v>
      </c>
      <c r="F115" s="161"/>
      <c r="G115" s="161"/>
      <c r="H115" s="161"/>
      <c r="I115" s="161"/>
      <c r="J115" s="161"/>
      <c r="K115" s="161"/>
      <c r="L115" s="161"/>
      <c r="M115" s="161"/>
      <c r="N115" s="160"/>
      <c r="O115" s="160"/>
      <c r="P115" s="160"/>
      <c r="Q115" s="160"/>
      <c r="R115" s="161"/>
      <c r="S115" s="161"/>
      <c r="T115" s="161"/>
      <c r="U115" s="161"/>
      <c r="V115" s="161"/>
      <c r="W115" s="161"/>
      <c r="X115" s="16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178</v>
      </c>
      <c r="AH115" s="151">
        <v>5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8"/>
      <c r="B116" s="159"/>
      <c r="C116" s="241"/>
      <c r="D116" s="242"/>
      <c r="E116" s="242"/>
      <c r="F116" s="242"/>
      <c r="G116" s="242"/>
      <c r="H116" s="161"/>
      <c r="I116" s="161"/>
      <c r="J116" s="161"/>
      <c r="K116" s="161"/>
      <c r="L116" s="161"/>
      <c r="M116" s="161"/>
      <c r="N116" s="160"/>
      <c r="O116" s="160"/>
      <c r="P116" s="160"/>
      <c r="Q116" s="160"/>
      <c r="R116" s="161"/>
      <c r="S116" s="161"/>
      <c r="T116" s="161"/>
      <c r="U116" s="161"/>
      <c r="V116" s="161"/>
      <c r="W116" s="161"/>
      <c r="X116" s="16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128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ht="22.5" outlineLevel="1" x14ac:dyDescent="0.2">
      <c r="A117" s="170">
        <v>24</v>
      </c>
      <c r="B117" s="171" t="s">
        <v>266</v>
      </c>
      <c r="C117" s="179" t="s">
        <v>267</v>
      </c>
      <c r="D117" s="172" t="s">
        <v>171</v>
      </c>
      <c r="E117" s="173">
        <v>18.899999999999999</v>
      </c>
      <c r="F117" s="174"/>
      <c r="G117" s="175">
        <f>ROUND(E117*F117,2)</f>
        <v>0</v>
      </c>
      <c r="H117" s="174"/>
      <c r="I117" s="175">
        <f>ROUND(E117*H117,2)</f>
        <v>0</v>
      </c>
      <c r="J117" s="174"/>
      <c r="K117" s="175">
        <f>ROUND(E117*J117,2)</f>
        <v>0</v>
      </c>
      <c r="L117" s="175">
        <v>21</v>
      </c>
      <c r="M117" s="175">
        <f>G117*(1+L117/100)</f>
        <v>0</v>
      </c>
      <c r="N117" s="173">
        <v>0.55125000000000002</v>
      </c>
      <c r="O117" s="173">
        <f>ROUND(E117*N117,2)</f>
        <v>10.42</v>
      </c>
      <c r="P117" s="173">
        <v>0</v>
      </c>
      <c r="Q117" s="173">
        <f>ROUND(E117*P117,2)</f>
        <v>0</v>
      </c>
      <c r="R117" s="175" t="s">
        <v>172</v>
      </c>
      <c r="S117" s="175" t="s">
        <v>173</v>
      </c>
      <c r="T117" s="176" t="s">
        <v>173</v>
      </c>
      <c r="U117" s="161">
        <v>2.7E-2</v>
      </c>
      <c r="V117" s="161">
        <f>ROUND(E117*U117,2)</f>
        <v>0.51</v>
      </c>
      <c r="W117" s="161"/>
      <c r="X117" s="161" t="s">
        <v>124</v>
      </c>
      <c r="Y117" s="151"/>
      <c r="Z117" s="151"/>
      <c r="AA117" s="151"/>
      <c r="AB117" s="151"/>
      <c r="AC117" s="151"/>
      <c r="AD117" s="151"/>
      <c r="AE117" s="151"/>
      <c r="AF117" s="151"/>
      <c r="AG117" s="151" t="s">
        <v>174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8"/>
      <c r="B118" s="159"/>
      <c r="C118" s="185" t="s">
        <v>226</v>
      </c>
      <c r="D118" s="183"/>
      <c r="E118" s="184">
        <v>18.899999999999999</v>
      </c>
      <c r="F118" s="161"/>
      <c r="G118" s="161"/>
      <c r="H118" s="161"/>
      <c r="I118" s="161"/>
      <c r="J118" s="161"/>
      <c r="K118" s="161"/>
      <c r="L118" s="161"/>
      <c r="M118" s="161"/>
      <c r="N118" s="160"/>
      <c r="O118" s="160"/>
      <c r="P118" s="160"/>
      <c r="Q118" s="160"/>
      <c r="R118" s="161"/>
      <c r="S118" s="161"/>
      <c r="T118" s="161"/>
      <c r="U118" s="161"/>
      <c r="V118" s="161"/>
      <c r="W118" s="161"/>
      <c r="X118" s="16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178</v>
      </c>
      <c r="AH118" s="151">
        <v>5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8"/>
      <c r="B119" s="159"/>
      <c r="C119" s="241"/>
      <c r="D119" s="242"/>
      <c r="E119" s="242"/>
      <c r="F119" s="242"/>
      <c r="G119" s="242"/>
      <c r="H119" s="161"/>
      <c r="I119" s="161"/>
      <c r="J119" s="161"/>
      <c r="K119" s="161"/>
      <c r="L119" s="161"/>
      <c r="M119" s="161"/>
      <c r="N119" s="160"/>
      <c r="O119" s="160"/>
      <c r="P119" s="160"/>
      <c r="Q119" s="160"/>
      <c r="R119" s="161"/>
      <c r="S119" s="161"/>
      <c r="T119" s="161"/>
      <c r="U119" s="161"/>
      <c r="V119" s="161"/>
      <c r="W119" s="161"/>
      <c r="X119" s="16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128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ht="22.5" outlineLevel="1" x14ac:dyDescent="0.2">
      <c r="A120" s="170">
        <v>25</v>
      </c>
      <c r="B120" s="171" t="s">
        <v>268</v>
      </c>
      <c r="C120" s="179" t="s">
        <v>269</v>
      </c>
      <c r="D120" s="172" t="s">
        <v>171</v>
      </c>
      <c r="E120" s="173">
        <v>937.04</v>
      </c>
      <c r="F120" s="174"/>
      <c r="G120" s="175">
        <f>ROUND(E120*F120,2)</f>
        <v>0</v>
      </c>
      <c r="H120" s="174"/>
      <c r="I120" s="175">
        <f>ROUND(E120*H120,2)</f>
        <v>0</v>
      </c>
      <c r="J120" s="174"/>
      <c r="K120" s="175">
        <f>ROUND(E120*J120,2)</f>
        <v>0</v>
      </c>
      <c r="L120" s="175">
        <v>21</v>
      </c>
      <c r="M120" s="175">
        <f>G120*(1+L120/100)</f>
        <v>0</v>
      </c>
      <c r="N120" s="173">
        <v>0.18462999999999999</v>
      </c>
      <c r="O120" s="173">
        <f>ROUND(E120*N120,2)</f>
        <v>173.01</v>
      </c>
      <c r="P120" s="173">
        <v>0</v>
      </c>
      <c r="Q120" s="173">
        <f>ROUND(E120*P120,2)</f>
        <v>0</v>
      </c>
      <c r="R120" s="175" t="s">
        <v>172</v>
      </c>
      <c r="S120" s="175" t="s">
        <v>173</v>
      </c>
      <c r="T120" s="176" t="s">
        <v>173</v>
      </c>
      <c r="U120" s="161">
        <v>0.06</v>
      </c>
      <c r="V120" s="161">
        <f>ROUND(E120*U120,2)</f>
        <v>56.22</v>
      </c>
      <c r="W120" s="161"/>
      <c r="X120" s="161" t="s">
        <v>124</v>
      </c>
      <c r="Y120" s="151"/>
      <c r="Z120" s="151"/>
      <c r="AA120" s="151"/>
      <c r="AB120" s="151"/>
      <c r="AC120" s="151"/>
      <c r="AD120" s="151"/>
      <c r="AE120" s="151"/>
      <c r="AF120" s="151"/>
      <c r="AG120" s="151" t="s">
        <v>174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8"/>
      <c r="B121" s="159"/>
      <c r="C121" s="254" t="s">
        <v>270</v>
      </c>
      <c r="D121" s="255"/>
      <c r="E121" s="255"/>
      <c r="F121" s="255"/>
      <c r="G121" s="255"/>
      <c r="H121" s="161"/>
      <c r="I121" s="161"/>
      <c r="J121" s="161"/>
      <c r="K121" s="161"/>
      <c r="L121" s="161"/>
      <c r="M121" s="161"/>
      <c r="N121" s="160"/>
      <c r="O121" s="160"/>
      <c r="P121" s="160"/>
      <c r="Q121" s="160"/>
      <c r="R121" s="161"/>
      <c r="S121" s="161"/>
      <c r="T121" s="161"/>
      <c r="U121" s="161"/>
      <c r="V121" s="161"/>
      <c r="W121" s="161"/>
      <c r="X121" s="16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176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8"/>
      <c r="B122" s="159"/>
      <c r="C122" s="185" t="s">
        <v>271</v>
      </c>
      <c r="D122" s="183"/>
      <c r="E122" s="184"/>
      <c r="F122" s="161"/>
      <c r="G122" s="161"/>
      <c r="H122" s="161"/>
      <c r="I122" s="161"/>
      <c r="J122" s="161"/>
      <c r="K122" s="161"/>
      <c r="L122" s="161"/>
      <c r="M122" s="161"/>
      <c r="N122" s="160"/>
      <c r="O122" s="160"/>
      <c r="P122" s="160"/>
      <c r="Q122" s="160"/>
      <c r="R122" s="161"/>
      <c r="S122" s="161"/>
      <c r="T122" s="161"/>
      <c r="U122" s="161"/>
      <c r="V122" s="161"/>
      <c r="W122" s="161"/>
      <c r="X122" s="16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178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8"/>
      <c r="B123" s="159"/>
      <c r="C123" s="185" t="s">
        <v>272</v>
      </c>
      <c r="D123" s="183"/>
      <c r="E123" s="184">
        <v>937.04</v>
      </c>
      <c r="F123" s="161"/>
      <c r="G123" s="161"/>
      <c r="H123" s="161"/>
      <c r="I123" s="161"/>
      <c r="J123" s="161"/>
      <c r="K123" s="161"/>
      <c r="L123" s="161"/>
      <c r="M123" s="161"/>
      <c r="N123" s="160"/>
      <c r="O123" s="160"/>
      <c r="P123" s="160"/>
      <c r="Q123" s="160"/>
      <c r="R123" s="161"/>
      <c r="S123" s="161"/>
      <c r="T123" s="161"/>
      <c r="U123" s="161"/>
      <c r="V123" s="161"/>
      <c r="W123" s="161"/>
      <c r="X123" s="16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178</v>
      </c>
      <c r="AH123" s="151">
        <v>5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8"/>
      <c r="B124" s="159"/>
      <c r="C124" s="241"/>
      <c r="D124" s="242"/>
      <c r="E124" s="242"/>
      <c r="F124" s="242"/>
      <c r="G124" s="242"/>
      <c r="H124" s="161"/>
      <c r="I124" s="161"/>
      <c r="J124" s="161"/>
      <c r="K124" s="161"/>
      <c r="L124" s="161"/>
      <c r="M124" s="161"/>
      <c r="N124" s="160"/>
      <c r="O124" s="160"/>
      <c r="P124" s="160"/>
      <c r="Q124" s="160"/>
      <c r="R124" s="161"/>
      <c r="S124" s="161"/>
      <c r="T124" s="161"/>
      <c r="U124" s="161"/>
      <c r="V124" s="161"/>
      <c r="W124" s="161"/>
      <c r="X124" s="16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128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70">
        <v>26</v>
      </c>
      <c r="B125" s="171" t="s">
        <v>273</v>
      </c>
      <c r="C125" s="179" t="s">
        <v>274</v>
      </c>
      <c r="D125" s="172" t="s">
        <v>171</v>
      </c>
      <c r="E125" s="173">
        <v>991.1</v>
      </c>
      <c r="F125" s="174"/>
      <c r="G125" s="175">
        <f>ROUND(E125*F125,2)</f>
        <v>0</v>
      </c>
      <c r="H125" s="174"/>
      <c r="I125" s="175">
        <f>ROUND(E125*H125,2)</f>
        <v>0</v>
      </c>
      <c r="J125" s="174"/>
      <c r="K125" s="175">
        <f>ROUND(E125*J125,2)</f>
        <v>0</v>
      </c>
      <c r="L125" s="175">
        <v>21</v>
      </c>
      <c r="M125" s="175">
        <f>G125*(1+L125/100)</f>
        <v>0</v>
      </c>
      <c r="N125" s="173">
        <v>0.33206000000000002</v>
      </c>
      <c r="O125" s="173">
        <f>ROUND(E125*N125,2)</f>
        <v>329.1</v>
      </c>
      <c r="P125" s="173">
        <v>0</v>
      </c>
      <c r="Q125" s="173">
        <f>ROUND(E125*P125,2)</f>
        <v>0</v>
      </c>
      <c r="R125" s="175" t="s">
        <v>172</v>
      </c>
      <c r="S125" s="175" t="s">
        <v>173</v>
      </c>
      <c r="T125" s="176" t="s">
        <v>173</v>
      </c>
      <c r="U125" s="161">
        <v>2.5000000000000001E-2</v>
      </c>
      <c r="V125" s="161">
        <f>ROUND(E125*U125,2)</f>
        <v>24.78</v>
      </c>
      <c r="W125" s="161"/>
      <c r="X125" s="161" t="s">
        <v>124</v>
      </c>
      <c r="Y125" s="151"/>
      <c r="Z125" s="151"/>
      <c r="AA125" s="151"/>
      <c r="AB125" s="151"/>
      <c r="AC125" s="151"/>
      <c r="AD125" s="151"/>
      <c r="AE125" s="151"/>
      <c r="AF125" s="151"/>
      <c r="AG125" s="151" t="s">
        <v>174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8"/>
      <c r="B126" s="159"/>
      <c r="C126" s="254" t="s">
        <v>275</v>
      </c>
      <c r="D126" s="255"/>
      <c r="E126" s="255"/>
      <c r="F126" s="255"/>
      <c r="G126" s="255"/>
      <c r="H126" s="161"/>
      <c r="I126" s="161"/>
      <c r="J126" s="161"/>
      <c r="K126" s="161"/>
      <c r="L126" s="161"/>
      <c r="M126" s="161"/>
      <c r="N126" s="160"/>
      <c r="O126" s="160"/>
      <c r="P126" s="160"/>
      <c r="Q126" s="160"/>
      <c r="R126" s="161"/>
      <c r="S126" s="161"/>
      <c r="T126" s="161"/>
      <c r="U126" s="161"/>
      <c r="V126" s="161"/>
      <c r="W126" s="161"/>
      <c r="X126" s="161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176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8"/>
      <c r="B127" s="159"/>
      <c r="C127" s="185" t="s">
        <v>276</v>
      </c>
      <c r="D127" s="183"/>
      <c r="E127" s="184">
        <v>991.1</v>
      </c>
      <c r="F127" s="161"/>
      <c r="G127" s="161"/>
      <c r="H127" s="161"/>
      <c r="I127" s="161"/>
      <c r="J127" s="161"/>
      <c r="K127" s="161"/>
      <c r="L127" s="161"/>
      <c r="M127" s="161"/>
      <c r="N127" s="160"/>
      <c r="O127" s="160"/>
      <c r="P127" s="160"/>
      <c r="Q127" s="160"/>
      <c r="R127" s="161"/>
      <c r="S127" s="161"/>
      <c r="T127" s="161"/>
      <c r="U127" s="161"/>
      <c r="V127" s="161"/>
      <c r="W127" s="161"/>
      <c r="X127" s="161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178</v>
      </c>
      <c r="AH127" s="151">
        <v>5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241"/>
      <c r="D128" s="242"/>
      <c r="E128" s="242"/>
      <c r="F128" s="242"/>
      <c r="G128" s="242"/>
      <c r="H128" s="161"/>
      <c r="I128" s="161"/>
      <c r="J128" s="161"/>
      <c r="K128" s="161"/>
      <c r="L128" s="161"/>
      <c r="M128" s="161"/>
      <c r="N128" s="160"/>
      <c r="O128" s="160"/>
      <c r="P128" s="160"/>
      <c r="Q128" s="160"/>
      <c r="R128" s="161"/>
      <c r="S128" s="161"/>
      <c r="T128" s="161"/>
      <c r="U128" s="161"/>
      <c r="V128" s="161"/>
      <c r="W128" s="161"/>
      <c r="X128" s="161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128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70">
        <v>27</v>
      </c>
      <c r="B129" s="171" t="s">
        <v>277</v>
      </c>
      <c r="C129" s="179" t="s">
        <v>278</v>
      </c>
      <c r="D129" s="172" t="s">
        <v>171</v>
      </c>
      <c r="E129" s="173">
        <v>165</v>
      </c>
      <c r="F129" s="174"/>
      <c r="G129" s="175">
        <f>ROUND(E129*F129,2)</f>
        <v>0</v>
      </c>
      <c r="H129" s="174"/>
      <c r="I129" s="175">
        <f>ROUND(E129*H129,2)</f>
        <v>0</v>
      </c>
      <c r="J129" s="174"/>
      <c r="K129" s="175">
        <f>ROUND(E129*J129,2)</f>
        <v>0</v>
      </c>
      <c r="L129" s="175">
        <v>21</v>
      </c>
      <c r="M129" s="175">
        <f>G129*(1+L129/100)</f>
        <v>0</v>
      </c>
      <c r="N129" s="173">
        <v>0.27799000000000001</v>
      </c>
      <c r="O129" s="173">
        <f>ROUND(E129*N129,2)</f>
        <v>45.87</v>
      </c>
      <c r="P129" s="173">
        <v>0</v>
      </c>
      <c r="Q129" s="173">
        <f>ROUND(E129*P129,2)</f>
        <v>0</v>
      </c>
      <c r="R129" s="175" t="s">
        <v>172</v>
      </c>
      <c r="S129" s="175" t="s">
        <v>173</v>
      </c>
      <c r="T129" s="176" t="s">
        <v>173</v>
      </c>
      <c r="U129" s="161">
        <v>5.8999999999999997E-2</v>
      </c>
      <c r="V129" s="161">
        <f>ROUND(E129*U129,2)</f>
        <v>9.74</v>
      </c>
      <c r="W129" s="161"/>
      <c r="X129" s="161" t="s">
        <v>124</v>
      </c>
      <c r="Y129" s="151"/>
      <c r="Z129" s="151"/>
      <c r="AA129" s="151"/>
      <c r="AB129" s="151"/>
      <c r="AC129" s="151"/>
      <c r="AD129" s="151"/>
      <c r="AE129" s="151"/>
      <c r="AF129" s="151"/>
      <c r="AG129" s="151" t="s">
        <v>174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8"/>
      <c r="B130" s="159"/>
      <c r="C130" s="254" t="s">
        <v>270</v>
      </c>
      <c r="D130" s="255"/>
      <c r="E130" s="255"/>
      <c r="F130" s="255"/>
      <c r="G130" s="255"/>
      <c r="H130" s="161"/>
      <c r="I130" s="161"/>
      <c r="J130" s="161"/>
      <c r="K130" s="161"/>
      <c r="L130" s="161"/>
      <c r="M130" s="161"/>
      <c r="N130" s="160"/>
      <c r="O130" s="160"/>
      <c r="P130" s="160"/>
      <c r="Q130" s="160"/>
      <c r="R130" s="161"/>
      <c r="S130" s="161"/>
      <c r="T130" s="161"/>
      <c r="U130" s="161"/>
      <c r="V130" s="161"/>
      <c r="W130" s="161"/>
      <c r="X130" s="161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176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8"/>
      <c r="B131" s="159"/>
      <c r="C131" s="185" t="s">
        <v>279</v>
      </c>
      <c r="D131" s="183"/>
      <c r="E131" s="184">
        <v>165</v>
      </c>
      <c r="F131" s="161"/>
      <c r="G131" s="161"/>
      <c r="H131" s="161"/>
      <c r="I131" s="161"/>
      <c r="J131" s="161"/>
      <c r="K131" s="161"/>
      <c r="L131" s="161"/>
      <c r="M131" s="161"/>
      <c r="N131" s="160"/>
      <c r="O131" s="160"/>
      <c r="P131" s="160"/>
      <c r="Q131" s="160"/>
      <c r="R131" s="161"/>
      <c r="S131" s="161"/>
      <c r="T131" s="161"/>
      <c r="U131" s="161"/>
      <c r="V131" s="161"/>
      <c r="W131" s="161"/>
      <c r="X131" s="161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178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8"/>
      <c r="B132" s="159"/>
      <c r="C132" s="185" t="s">
        <v>212</v>
      </c>
      <c r="D132" s="183"/>
      <c r="E132" s="184"/>
      <c r="F132" s="161"/>
      <c r="G132" s="161"/>
      <c r="H132" s="161"/>
      <c r="I132" s="161"/>
      <c r="J132" s="161"/>
      <c r="K132" s="161"/>
      <c r="L132" s="161"/>
      <c r="M132" s="161"/>
      <c r="N132" s="160"/>
      <c r="O132" s="160"/>
      <c r="P132" s="160"/>
      <c r="Q132" s="160"/>
      <c r="R132" s="161"/>
      <c r="S132" s="161"/>
      <c r="T132" s="161"/>
      <c r="U132" s="161"/>
      <c r="V132" s="161"/>
      <c r="W132" s="161"/>
      <c r="X132" s="161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178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8"/>
      <c r="B133" s="159"/>
      <c r="C133" s="241"/>
      <c r="D133" s="242"/>
      <c r="E133" s="242"/>
      <c r="F133" s="242"/>
      <c r="G133" s="242"/>
      <c r="H133" s="161"/>
      <c r="I133" s="161"/>
      <c r="J133" s="161"/>
      <c r="K133" s="161"/>
      <c r="L133" s="161"/>
      <c r="M133" s="161"/>
      <c r="N133" s="160"/>
      <c r="O133" s="160"/>
      <c r="P133" s="160"/>
      <c r="Q133" s="160"/>
      <c r="R133" s="161"/>
      <c r="S133" s="161"/>
      <c r="T133" s="161"/>
      <c r="U133" s="161"/>
      <c r="V133" s="161"/>
      <c r="W133" s="161"/>
      <c r="X133" s="161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128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70">
        <v>28</v>
      </c>
      <c r="B134" s="171" t="s">
        <v>280</v>
      </c>
      <c r="C134" s="179" t="s">
        <v>281</v>
      </c>
      <c r="D134" s="172" t="s">
        <v>171</v>
      </c>
      <c r="E134" s="173">
        <v>991.1</v>
      </c>
      <c r="F134" s="174"/>
      <c r="G134" s="175">
        <f>ROUND(E134*F134,2)</f>
        <v>0</v>
      </c>
      <c r="H134" s="174"/>
      <c r="I134" s="175">
        <f>ROUND(E134*H134,2)</f>
        <v>0</v>
      </c>
      <c r="J134" s="174"/>
      <c r="K134" s="175">
        <f>ROUND(E134*J134,2)</f>
        <v>0</v>
      </c>
      <c r="L134" s="175">
        <v>21</v>
      </c>
      <c r="M134" s="175">
        <f>G134*(1+L134/100)</f>
        <v>0</v>
      </c>
      <c r="N134" s="173">
        <v>6.0099999999999997E-3</v>
      </c>
      <c r="O134" s="173">
        <f>ROUND(E134*N134,2)</f>
        <v>5.96</v>
      </c>
      <c r="P134" s="173">
        <v>0</v>
      </c>
      <c r="Q134" s="173">
        <f>ROUND(E134*P134,2)</f>
        <v>0</v>
      </c>
      <c r="R134" s="175" t="s">
        <v>172</v>
      </c>
      <c r="S134" s="175" t="s">
        <v>173</v>
      </c>
      <c r="T134" s="176" t="s">
        <v>173</v>
      </c>
      <c r="U134" s="161">
        <v>4.0000000000000001E-3</v>
      </c>
      <c r="V134" s="161">
        <f>ROUND(E134*U134,2)</f>
        <v>3.96</v>
      </c>
      <c r="W134" s="161"/>
      <c r="X134" s="161" t="s">
        <v>124</v>
      </c>
      <c r="Y134" s="151"/>
      <c r="Z134" s="151"/>
      <c r="AA134" s="151"/>
      <c r="AB134" s="151"/>
      <c r="AC134" s="151"/>
      <c r="AD134" s="151"/>
      <c r="AE134" s="151"/>
      <c r="AF134" s="151"/>
      <c r="AG134" s="151" t="s">
        <v>174</v>
      </c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8"/>
      <c r="B135" s="159"/>
      <c r="C135" s="254" t="s">
        <v>282</v>
      </c>
      <c r="D135" s="255"/>
      <c r="E135" s="255"/>
      <c r="F135" s="255"/>
      <c r="G135" s="255"/>
      <c r="H135" s="161"/>
      <c r="I135" s="161"/>
      <c r="J135" s="161"/>
      <c r="K135" s="161"/>
      <c r="L135" s="161"/>
      <c r="M135" s="161"/>
      <c r="N135" s="160"/>
      <c r="O135" s="160"/>
      <c r="P135" s="160"/>
      <c r="Q135" s="160"/>
      <c r="R135" s="161"/>
      <c r="S135" s="161"/>
      <c r="T135" s="161"/>
      <c r="U135" s="161"/>
      <c r="V135" s="161"/>
      <c r="W135" s="161"/>
      <c r="X135" s="161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176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8"/>
      <c r="B136" s="159"/>
      <c r="C136" s="185" t="s">
        <v>283</v>
      </c>
      <c r="D136" s="183"/>
      <c r="E136" s="184">
        <v>991.1</v>
      </c>
      <c r="F136" s="161"/>
      <c r="G136" s="161"/>
      <c r="H136" s="161"/>
      <c r="I136" s="161"/>
      <c r="J136" s="161"/>
      <c r="K136" s="161"/>
      <c r="L136" s="161"/>
      <c r="M136" s="161"/>
      <c r="N136" s="160"/>
      <c r="O136" s="160"/>
      <c r="P136" s="160"/>
      <c r="Q136" s="160"/>
      <c r="R136" s="161"/>
      <c r="S136" s="161"/>
      <c r="T136" s="161"/>
      <c r="U136" s="161"/>
      <c r="V136" s="161"/>
      <c r="W136" s="161"/>
      <c r="X136" s="161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178</v>
      </c>
      <c r="AH136" s="151">
        <v>5</v>
      </c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8"/>
      <c r="B137" s="159"/>
      <c r="C137" s="241"/>
      <c r="D137" s="242"/>
      <c r="E137" s="242"/>
      <c r="F137" s="242"/>
      <c r="G137" s="242"/>
      <c r="H137" s="161"/>
      <c r="I137" s="161"/>
      <c r="J137" s="161"/>
      <c r="K137" s="161"/>
      <c r="L137" s="161"/>
      <c r="M137" s="161"/>
      <c r="N137" s="160"/>
      <c r="O137" s="160"/>
      <c r="P137" s="160"/>
      <c r="Q137" s="160"/>
      <c r="R137" s="161"/>
      <c r="S137" s="161"/>
      <c r="T137" s="161"/>
      <c r="U137" s="161"/>
      <c r="V137" s="161"/>
      <c r="W137" s="161"/>
      <c r="X137" s="161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128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ht="22.5" outlineLevel="1" x14ac:dyDescent="0.2">
      <c r="A138" s="170">
        <v>29</v>
      </c>
      <c r="B138" s="171" t="s">
        <v>284</v>
      </c>
      <c r="C138" s="179" t="s">
        <v>285</v>
      </c>
      <c r="D138" s="172" t="s">
        <v>171</v>
      </c>
      <c r="E138" s="173">
        <v>957.04</v>
      </c>
      <c r="F138" s="174"/>
      <c r="G138" s="175">
        <f>ROUND(E138*F138,2)</f>
        <v>0</v>
      </c>
      <c r="H138" s="174"/>
      <c r="I138" s="175">
        <f>ROUND(E138*H138,2)</f>
        <v>0</v>
      </c>
      <c r="J138" s="174"/>
      <c r="K138" s="175">
        <f>ROUND(E138*J138,2)</f>
        <v>0</v>
      </c>
      <c r="L138" s="175">
        <v>21</v>
      </c>
      <c r="M138" s="175">
        <f>G138*(1+L138/100)</f>
        <v>0</v>
      </c>
      <c r="N138" s="173">
        <v>6.0999999999999997E-4</v>
      </c>
      <c r="O138" s="173">
        <f>ROUND(E138*N138,2)</f>
        <v>0.57999999999999996</v>
      </c>
      <c r="P138" s="173">
        <v>0</v>
      </c>
      <c r="Q138" s="173">
        <f>ROUND(E138*P138,2)</f>
        <v>0</v>
      </c>
      <c r="R138" s="175" t="s">
        <v>172</v>
      </c>
      <c r="S138" s="175" t="s">
        <v>173</v>
      </c>
      <c r="T138" s="176" t="s">
        <v>173</v>
      </c>
      <c r="U138" s="161">
        <v>2E-3</v>
      </c>
      <c r="V138" s="161">
        <f>ROUND(E138*U138,2)</f>
        <v>1.91</v>
      </c>
      <c r="W138" s="161"/>
      <c r="X138" s="161" t="s">
        <v>124</v>
      </c>
      <c r="Y138" s="151"/>
      <c r="Z138" s="151"/>
      <c r="AA138" s="151"/>
      <c r="AB138" s="151"/>
      <c r="AC138" s="151"/>
      <c r="AD138" s="151"/>
      <c r="AE138" s="151"/>
      <c r="AF138" s="151"/>
      <c r="AG138" s="151" t="s">
        <v>174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8"/>
      <c r="B139" s="159"/>
      <c r="C139" s="185" t="s">
        <v>286</v>
      </c>
      <c r="D139" s="183"/>
      <c r="E139" s="184">
        <v>937.04</v>
      </c>
      <c r="F139" s="161"/>
      <c r="G139" s="161"/>
      <c r="H139" s="161"/>
      <c r="I139" s="161"/>
      <c r="J139" s="161"/>
      <c r="K139" s="161"/>
      <c r="L139" s="161"/>
      <c r="M139" s="161"/>
      <c r="N139" s="160"/>
      <c r="O139" s="160"/>
      <c r="P139" s="160"/>
      <c r="Q139" s="160"/>
      <c r="R139" s="161"/>
      <c r="S139" s="161"/>
      <c r="T139" s="161"/>
      <c r="U139" s="161"/>
      <c r="V139" s="161"/>
      <c r="W139" s="161"/>
      <c r="X139" s="161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178</v>
      </c>
      <c r="AH139" s="151">
        <v>5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8"/>
      <c r="B140" s="159"/>
      <c r="C140" s="185" t="s">
        <v>287</v>
      </c>
      <c r="D140" s="183"/>
      <c r="E140" s="184">
        <v>20</v>
      </c>
      <c r="F140" s="161"/>
      <c r="G140" s="161"/>
      <c r="H140" s="161"/>
      <c r="I140" s="161"/>
      <c r="J140" s="161"/>
      <c r="K140" s="161"/>
      <c r="L140" s="161"/>
      <c r="M140" s="161"/>
      <c r="N140" s="160"/>
      <c r="O140" s="160"/>
      <c r="P140" s="160"/>
      <c r="Q140" s="160"/>
      <c r="R140" s="161"/>
      <c r="S140" s="161"/>
      <c r="T140" s="161"/>
      <c r="U140" s="161"/>
      <c r="V140" s="161"/>
      <c r="W140" s="161"/>
      <c r="X140" s="161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178</v>
      </c>
      <c r="AH140" s="151">
        <v>5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8"/>
      <c r="B141" s="159"/>
      <c r="C141" s="241"/>
      <c r="D141" s="242"/>
      <c r="E141" s="242"/>
      <c r="F141" s="242"/>
      <c r="G141" s="242"/>
      <c r="H141" s="161"/>
      <c r="I141" s="161"/>
      <c r="J141" s="161"/>
      <c r="K141" s="161"/>
      <c r="L141" s="161"/>
      <c r="M141" s="161"/>
      <c r="N141" s="160"/>
      <c r="O141" s="160"/>
      <c r="P141" s="160"/>
      <c r="Q141" s="160"/>
      <c r="R141" s="161"/>
      <c r="S141" s="161"/>
      <c r="T141" s="161"/>
      <c r="U141" s="161"/>
      <c r="V141" s="161"/>
      <c r="W141" s="161"/>
      <c r="X141" s="161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128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ht="22.5" outlineLevel="1" x14ac:dyDescent="0.2">
      <c r="A142" s="170">
        <v>30</v>
      </c>
      <c r="B142" s="171" t="s">
        <v>288</v>
      </c>
      <c r="C142" s="179" t="s">
        <v>289</v>
      </c>
      <c r="D142" s="172" t="s">
        <v>171</v>
      </c>
      <c r="E142" s="173">
        <v>20</v>
      </c>
      <c r="F142" s="174"/>
      <c r="G142" s="175">
        <f>ROUND(E142*F142,2)</f>
        <v>0</v>
      </c>
      <c r="H142" s="174"/>
      <c r="I142" s="175">
        <f>ROUND(E142*H142,2)</f>
        <v>0</v>
      </c>
      <c r="J142" s="174"/>
      <c r="K142" s="175">
        <f>ROUND(E142*J142,2)</f>
        <v>0</v>
      </c>
      <c r="L142" s="175">
        <v>21</v>
      </c>
      <c r="M142" s="175">
        <f>G142*(1+L142/100)</f>
        <v>0</v>
      </c>
      <c r="N142" s="173">
        <v>0.10373</v>
      </c>
      <c r="O142" s="173">
        <f>ROUND(E142*N142,2)</f>
        <v>2.0699999999999998</v>
      </c>
      <c r="P142" s="173">
        <v>0</v>
      </c>
      <c r="Q142" s="173">
        <f>ROUND(E142*P142,2)</f>
        <v>0</v>
      </c>
      <c r="R142" s="175" t="s">
        <v>172</v>
      </c>
      <c r="S142" s="175" t="s">
        <v>173</v>
      </c>
      <c r="T142" s="176" t="s">
        <v>173</v>
      </c>
      <c r="U142" s="161">
        <v>6.4000000000000001E-2</v>
      </c>
      <c r="V142" s="161">
        <f>ROUND(E142*U142,2)</f>
        <v>1.28</v>
      </c>
      <c r="W142" s="161"/>
      <c r="X142" s="161" t="s">
        <v>124</v>
      </c>
      <c r="Y142" s="151"/>
      <c r="Z142" s="151"/>
      <c r="AA142" s="151"/>
      <c r="AB142" s="151"/>
      <c r="AC142" s="151"/>
      <c r="AD142" s="151"/>
      <c r="AE142" s="151"/>
      <c r="AF142" s="151"/>
      <c r="AG142" s="151" t="s">
        <v>174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ht="22.5" outlineLevel="1" x14ac:dyDescent="0.2">
      <c r="A143" s="158"/>
      <c r="B143" s="159"/>
      <c r="C143" s="185" t="s">
        <v>290</v>
      </c>
      <c r="D143" s="183"/>
      <c r="E143" s="184">
        <v>20</v>
      </c>
      <c r="F143" s="161"/>
      <c r="G143" s="161"/>
      <c r="H143" s="161"/>
      <c r="I143" s="161"/>
      <c r="J143" s="161"/>
      <c r="K143" s="161"/>
      <c r="L143" s="161"/>
      <c r="M143" s="161"/>
      <c r="N143" s="160"/>
      <c r="O143" s="160"/>
      <c r="P143" s="160"/>
      <c r="Q143" s="160"/>
      <c r="R143" s="161"/>
      <c r="S143" s="161"/>
      <c r="T143" s="161"/>
      <c r="U143" s="161"/>
      <c r="V143" s="161"/>
      <c r="W143" s="161"/>
      <c r="X143" s="161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178</v>
      </c>
      <c r="AH143" s="151">
        <v>0</v>
      </c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8"/>
      <c r="B144" s="159"/>
      <c r="C144" s="185" t="s">
        <v>212</v>
      </c>
      <c r="D144" s="183"/>
      <c r="E144" s="184"/>
      <c r="F144" s="161"/>
      <c r="G144" s="161"/>
      <c r="H144" s="161"/>
      <c r="I144" s="161"/>
      <c r="J144" s="161"/>
      <c r="K144" s="161"/>
      <c r="L144" s="161"/>
      <c r="M144" s="161"/>
      <c r="N144" s="160"/>
      <c r="O144" s="160"/>
      <c r="P144" s="160"/>
      <c r="Q144" s="160"/>
      <c r="R144" s="161"/>
      <c r="S144" s="161"/>
      <c r="T144" s="161"/>
      <c r="U144" s="161"/>
      <c r="V144" s="161"/>
      <c r="W144" s="161"/>
      <c r="X144" s="161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178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8"/>
      <c r="B145" s="159"/>
      <c r="C145" s="241"/>
      <c r="D145" s="242"/>
      <c r="E145" s="242"/>
      <c r="F145" s="242"/>
      <c r="G145" s="242"/>
      <c r="H145" s="161"/>
      <c r="I145" s="161"/>
      <c r="J145" s="161"/>
      <c r="K145" s="161"/>
      <c r="L145" s="161"/>
      <c r="M145" s="161"/>
      <c r="N145" s="160"/>
      <c r="O145" s="160"/>
      <c r="P145" s="160"/>
      <c r="Q145" s="160"/>
      <c r="R145" s="161"/>
      <c r="S145" s="161"/>
      <c r="T145" s="161"/>
      <c r="U145" s="161"/>
      <c r="V145" s="161"/>
      <c r="W145" s="161"/>
      <c r="X145" s="161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128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ht="22.5" outlineLevel="1" x14ac:dyDescent="0.2">
      <c r="A146" s="170">
        <v>31</v>
      </c>
      <c r="B146" s="171" t="s">
        <v>291</v>
      </c>
      <c r="C146" s="179" t="s">
        <v>292</v>
      </c>
      <c r="D146" s="172" t="s">
        <v>171</v>
      </c>
      <c r="E146" s="173">
        <v>901</v>
      </c>
      <c r="F146" s="174"/>
      <c r="G146" s="175">
        <f>ROUND(E146*F146,2)</f>
        <v>0</v>
      </c>
      <c r="H146" s="174"/>
      <c r="I146" s="175">
        <f>ROUND(E146*H146,2)</f>
        <v>0</v>
      </c>
      <c r="J146" s="174"/>
      <c r="K146" s="175">
        <f>ROUND(E146*J146,2)</f>
        <v>0</v>
      </c>
      <c r="L146" s="175">
        <v>21</v>
      </c>
      <c r="M146" s="175">
        <f>G146*(1+L146/100)</f>
        <v>0</v>
      </c>
      <c r="N146" s="173">
        <v>0.10141</v>
      </c>
      <c r="O146" s="173">
        <f>ROUND(E146*N146,2)</f>
        <v>91.37</v>
      </c>
      <c r="P146" s="173">
        <v>0</v>
      </c>
      <c r="Q146" s="173">
        <f>ROUND(E146*P146,2)</f>
        <v>0</v>
      </c>
      <c r="R146" s="175" t="s">
        <v>172</v>
      </c>
      <c r="S146" s="175" t="s">
        <v>173</v>
      </c>
      <c r="T146" s="176" t="s">
        <v>173</v>
      </c>
      <c r="U146" s="161">
        <v>6.4000000000000001E-2</v>
      </c>
      <c r="V146" s="161">
        <f>ROUND(E146*U146,2)</f>
        <v>57.66</v>
      </c>
      <c r="W146" s="161"/>
      <c r="X146" s="161" t="s">
        <v>124</v>
      </c>
      <c r="Y146" s="151"/>
      <c r="Z146" s="151"/>
      <c r="AA146" s="151"/>
      <c r="AB146" s="151"/>
      <c r="AC146" s="151"/>
      <c r="AD146" s="151"/>
      <c r="AE146" s="151"/>
      <c r="AF146" s="151"/>
      <c r="AG146" s="151" t="s">
        <v>174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8"/>
      <c r="B147" s="159"/>
      <c r="C147" s="185" t="s">
        <v>293</v>
      </c>
      <c r="D147" s="183"/>
      <c r="E147" s="184"/>
      <c r="F147" s="161"/>
      <c r="G147" s="161"/>
      <c r="H147" s="161"/>
      <c r="I147" s="161"/>
      <c r="J147" s="161"/>
      <c r="K147" s="161"/>
      <c r="L147" s="161"/>
      <c r="M147" s="161"/>
      <c r="N147" s="160"/>
      <c r="O147" s="160"/>
      <c r="P147" s="160"/>
      <c r="Q147" s="160"/>
      <c r="R147" s="161"/>
      <c r="S147" s="161"/>
      <c r="T147" s="161"/>
      <c r="U147" s="161"/>
      <c r="V147" s="161"/>
      <c r="W147" s="161"/>
      <c r="X147" s="161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178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58"/>
      <c r="B148" s="159"/>
      <c r="C148" s="185" t="s">
        <v>294</v>
      </c>
      <c r="D148" s="183"/>
      <c r="E148" s="184">
        <v>901</v>
      </c>
      <c r="F148" s="161"/>
      <c r="G148" s="161"/>
      <c r="H148" s="161"/>
      <c r="I148" s="161"/>
      <c r="J148" s="161"/>
      <c r="K148" s="161"/>
      <c r="L148" s="161"/>
      <c r="M148" s="161"/>
      <c r="N148" s="160"/>
      <c r="O148" s="160"/>
      <c r="P148" s="160"/>
      <c r="Q148" s="160"/>
      <c r="R148" s="161"/>
      <c r="S148" s="161"/>
      <c r="T148" s="161"/>
      <c r="U148" s="161"/>
      <c r="V148" s="161"/>
      <c r="W148" s="161"/>
      <c r="X148" s="161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178</v>
      </c>
      <c r="AH148" s="151">
        <v>0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58"/>
      <c r="B149" s="159"/>
      <c r="C149" s="185" t="s">
        <v>212</v>
      </c>
      <c r="D149" s="183"/>
      <c r="E149" s="184"/>
      <c r="F149" s="161"/>
      <c r="G149" s="161"/>
      <c r="H149" s="161"/>
      <c r="I149" s="161"/>
      <c r="J149" s="161"/>
      <c r="K149" s="161"/>
      <c r="L149" s="161"/>
      <c r="M149" s="161"/>
      <c r="N149" s="160"/>
      <c r="O149" s="160"/>
      <c r="P149" s="160"/>
      <c r="Q149" s="160"/>
      <c r="R149" s="161"/>
      <c r="S149" s="161"/>
      <c r="T149" s="161"/>
      <c r="U149" s="161"/>
      <c r="V149" s="161"/>
      <c r="W149" s="161"/>
      <c r="X149" s="161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178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58"/>
      <c r="B150" s="159"/>
      <c r="C150" s="241"/>
      <c r="D150" s="242"/>
      <c r="E150" s="242"/>
      <c r="F150" s="242"/>
      <c r="G150" s="242"/>
      <c r="H150" s="161"/>
      <c r="I150" s="161"/>
      <c r="J150" s="161"/>
      <c r="K150" s="161"/>
      <c r="L150" s="161"/>
      <c r="M150" s="161"/>
      <c r="N150" s="160"/>
      <c r="O150" s="160"/>
      <c r="P150" s="160"/>
      <c r="Q150" s="160"/>
      <c r="R150" s="161"/>
      <c r="S150" s="161"/>
      <c r="T150" s="161"/>
      <c r="U150" s="161"/>
      <c r="V150" s="161"/>
      <c r="W150" s="161"/>
      <c r="X150" s="161"/>
      <c r="Y150" s="151"/>
      <c r="Z150" s="151"/>
      <c r="AA150" s="151"/>
      <c r="AB150" s="151"/>
      <c r="AC150" s="151"/>
      <c r="AD150" s="151"/>
      <c r="AE150" s="151"/>
      <c r="AF150" s="151"/>
      <c r="AG150" s="151" t="s">
        <v>128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70">
        <v>32</v>
      </c>
      <c r="B151" s="171" t="s">
        <v>295</v>
      </c>
      <c r="C151" s="179" t="s">
        <v>296</v>
      </c>
      <c r="D151" s="172" t="s">
        <v>171</v>
      </c>
      <c r="E151" s="173">
        <v>18</v>
      </c>
      <c r="F151" s="174"/>
      <c r="G151" s="175">
        <f>ROUND(E151*F151,2)</f>
        <v>0</v>
      </c>
      <c r="H151" s="174"/>
      <c r="I151" s="175">
        <f>ROUND(E151*H151,2)</f>
        <v>0</v>
      </c>
      <c r="J151" s="174"/>
      <c r="K151" s="175">
        <f>ROUND(E151*J151,2)</f>
        <v>0</v>
      </c>
      <c r="L151" s="175">
        <v>21</v>
      </c>
      <c r="M151" s="175">
        <f>G151*(1+L151/100)</f>
        <v>0</v>
      </c>
      <c r="N151" s="173">
        <v>8.3500000000000005E-2</v>
      </c>
      <c r="O151" s="173">
        <f>ROUND(E151*N151,2)</f>
        <v>1.5</v>
      </c>
      <c r="P151" s="173">
        <v>0</v>
      </c>
      <c r="Q151" s="173">
        <f>ROUND(E151*P151,2)</f>
        <v>0</v>
      </c>
      <c r="R151" s="175" t="s">
        <v>172</v>
      </c>
      <c r="S151" s="175" t="s">
        <v>173</v>
      </c>
      <c r="T151" s="176" t="s">
        <v>173</v>
      </c>
      <c r="U151" s="161">
        <v>0.25</v>
      </c>
      <c r="V151" s="161">
        <f>ROUND(E151*U151,2)</f>
        <v>4.5</v>
      </c>
      <c r="W151" s="161"/>
      <c r="X151" s="161" t="s">
        <v>124</v>
      </c>
      <c r="Y151" s="151"/>
      <c r="Z151" s="151"/>
      <c r="AA151" s="151"/>
      <c r="AB151" s="151"/>
      <c r="AC151" s="151"/>
      <c r="AD151" s="151"/>
      <c r="AE151" s="151"/>
      <c r="AF151" s="151"/>
      <c r="AG151" s="151" t="s">
        <v>174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8"/>
      <c r="B152" s="159"/>
      <c r="C152" s="254" t="s">
        <v>297</v>
      </c>
      <c r="D152" s="255"/>
      <c r="E152" s="255"/>
      <c r="F152" s="255"/>
      <c r="G152" s="255"/>
      <c r="H152" s="161"/>
      <c r="I152" s="161"/>
      <c r="J152" s="161"/>
      <c r="K152" s="161"/>
      <c r="L152" s="161"/>
      <c r="M152" s="161"/>
      <c r="N152" s="160"/>
      <c r="O152" s="160"/>
      <c r="P152" s="160"/>
      <c r="Q152" s="160"/>
      <c r="R152" s="161"/>
      <c r="S152" s="161"/>
      <c r="T152" s="161"/>
      <c r="U152" s="161"/>
      <c r="V152" s="161"/>
      <c r="W152" s="161"/>
      <c r="X152" s="161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176</v>
      </c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8"/>
      <c r="B153" s="159"/>
      <c r="C153" s="185" t="s">
        <v>298</v>
      </c>
      <c r="D153" s="183"/>
      <c r="E153" s="184">
        <v>18</v>
      </c>
      <c r="F153" s="161"/>
      <c r="G153" s="161"/>
      <c r="H153" s="161"/>
      <c r="I153" s="161"/>
      <c r="J153" s="161"/>
      <c r="K153" s="161"/>
      <c r="L153" s="161"/>
      <c r="M153" s="161"/>
      <c r="N153" s="160"/>
      <c r="O153" s="160"/>
      <c r="P153" s="160"/>
      <c r="Q153" s="160"/>
      <c r="R153" s="161"/>
      <c r="S153" s="161"/>
      <c r="T153" s="161"/>
      <c r="U153" s="161"/>
      <c r="V153" s="161"/>
      <c r="W153" s="161"/>
      <c r="X153" s="161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178</v>
      </c>
      <c r="AH153" s="151">
        <v>0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58"/>
      <c r="B154" s="159"/>
      <c r="C154" s="185" t="s">
        <v>299</v>
      </c>
      <c r="D154" s="183"/>
      <c r="E154" s="184"/>
      <c r="F154" s="161"/>
      <c r="G154" s="161"/>
      <c r="H154" s="161"/>
      <c r="I154" s="161"/>
      <c r="J154" s="161"/>
      <c r="K154" s="161"/>
      <c r="L154" s="161"/>
      <c r="M154" s="161"/>
      <c r="N154" s="160"/>
      <c r="O154" s="160"/>
      <c r="P154" s="160"/>
      <c r="Q154" s="160"/>
      <c r="R154" s="161"/>
      <c r="S154" s="161"/>
      <c r="T154" s="161"/>
      <c r="U154" s="161"/>
      <c r="V154" s="161"/>
      <c r="W154" s="161"/>
      <c r="X154" s="161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178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58"/>
      <c r="B155" s="159"/>
      <c r="C155" s="185" t="s">
        <v>212</v>
      </c>
      <c r="D155" s="183"/>
      <c r="E155" s="184"/>
      <c r="F155" s="161"/>
      <c r="G155" s="161"/>
      <c r="H155" s="161"/>
      <c r="I155" s="161"/>
      <c r="J155" s="161"/>
      <c r="K155" s="161"/>
      <c r="L155" s="161"/>
      <c r="M155" s="161"/>
      <c r="N155" s="160"/>
      <c r="O155" s="160"/>
      <c r="P155" s="160"/>
      <c r="Q155" s="160"/>
      <c r="R155" s="161"/>
      <c r="S155" s="161"/>
      <c r="T155" s="161"/>
      <c r="U155" s="161"/>
      <c r="V155" s="161"/>
      <c r="W155" s="161"/>
      <c r="X155" s="161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178</v>
      </c>
      <c r="AH155" s="151">
        <v>0</v>
      </c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58"/>
      <c r="B156" s="159"/>
      <c r="C156" s="241"/>
      <c r="D156" s="242"/>
      <c r="E156" s="242"/>
      <c r="F156" s="242"/>
      <c r="G156" s="242"/>
      <c r="H156" s="161"/>
      <c r="I156" s="161"/>
      <c r="J156" s="161"/>
      <c r="K156" s="161"/>
      <c r="L156" s="161"/>
      <c r="M156" s="161"/>
      <c r="N156" s="160"/>
      <c r="O156" s="160"/>
      <c r="P156" s="160"/>
      <c r="Q156" s="160"/>
      <c r="R156" s="161"/>
      <c r="S156" s="161"/>
      <c r="T156" s="161"/>
      <c r="U156" s="161"/>
      <c r="V156" s="161"/>
      <c r="W156" s="161"/>
      <c r="X156" s="161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128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x14ac:dyDescent="0.2">
      <c r="A157" s="163" t="s">
        <v>118</v>
      </c>
      <c r="B157" s="164" t="s">
        <v>80</v>
      </c>
      <c r="C157" s="178" t="s">
        <v>81</v>
      </c>
      <c r="D157" s="165"/>
      <c r="E157" s="166"/>
      <c r="F157" s="167"/>
      <c r="G157" s="167">
        <f>SUMIF(AG158:AG170,"&lt;&gt;NOR",G158:G170)</f>
        <v>0</v>
      </c>
      <c r="H157" s="167"/>
      <c r="I157" s="167">
        <f>SUM(I158:I170)</f>
        <v>0</v>
      </c>
      <c r="J157" s="167"/>
      <c r="K157" s="167">
        <f>SUM(K158:K170)</f>
        <v>0</v>
      </c>
      <c r="L157" s="167"/>
      <c r="M157" s="167">
        <f>SUM(M158:M170)</f>
        <v>0</v>
      </c>
      <c r="N157" s="166"/>
      <c r="O157" s="166">
        <f>SUM(O158:O170)</f>
        <v>0</v>
      </c>
      <c r="P157" s="166"/>
      <c r="Q157" s="166">
        <f>SUM(Q158:Q170)</f>
        <v>0</v>
      </c>
      <c r="R157" s="167"/>
      <c r="S157" s="167"/>
      <c r="T157" s="168"/>
      <c r="U157" s="162"/>
      <c r="V157" s="162">
        <f>SUM(V158:V170)</f>
        <v>0.26</v>
      </c>
      <c r="W157" s="162"/>
      <c r="X157" s="162"/>
      <c r="AG157" t="s">
        <v>119</v>
      </c>
    </row>
    <row r="158" spans="1:60" ht="22.5" outlineLevel="1" x14ac:dyDescent="0.2">
      <c r="A158" s="170">
        <v>33</v>
      </c>
      <c r="B158" s="171" t="s">
        <v>300</v>
      </c>
      <c r="C158" s="179" t="s">
        <v>301</v>
      </c>
      <c r="D158" s="172" t="s">
        <v>302</v>
      </c>
      <c r="E158" s="173">
        <v>3</v>
      </c>
      <c r="F158" s="174"/>
      <c r="G158" s="175">
        <f>ROUND(E158*F158,2)</f>
        <v>0</v>
      </c>
      <c r="H158" s="174"/>
      <c r="I158" s="175">
        <f>ROUND(E158*H158,2)</f>
        <v>0</v>
      </c>
      <c r="J158" s="174"/>
      <c r="K158" s="175">
        <f>ROUND(E158*J158,2)</f>
        <v>0</v>
      </c>
      <c r="L158" s="175">
        <v>21</v>
      </c>
      <c r="M158" s="175">
        <f>G158*(1+L158/100)</f>
        <v>0</v>
      </c>
      <c r="N158" s="173">
        <v>2.0000000000000002E-5</v>
      </c>
      <c r="O158" s="173">
        <f>ROUND(E158*N158,2)</f>
        <v>0</v>
      </c>
      <c r="P158" s="173">
        <v>0</v>
      </c>
      <c r="Q158" s="173">
        <f>ROUND(E158*P158,2)</f>
        <v>0</v>
      </c>
      <c r="R158" s="175" t="s">
        <v>172</v>
      </c>
      <c r="S158" s="175" t="s">
        <v>173</v>
      </c>
      <c r="T158" s="176" t="s">
        <v>173</v>
      </c>
      <c r="U158" s="161">
        <v>3.1E-2</v>
      </c>
      <c r="V158" s="161">
        <f>ROUND(E158*U158,2)</f>
        <v>0.09</v>
      </c>
      <c r="W158" s="161"/>
      <c r="X158" s="161" t="s">
        <v>124</v>
      </c>
      <c r="Y158" s="151"/>
      <c r="Z158" s="151"/>
      <c r="AA158" s="151"/>
      <c r="AB158" s="151"/>
      <c r="AC158" s="151"/>
      <c r="AD158" s="151"/>
      <c r="AE158" s="151"/>
      <c r="AF158" s="151"/>
      <c r="AG158" s="151" t="s">
        <v>174</v>
      </c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58"/>
      <c r="B159" s="159"/>
      <c r="C159" s="254" t="s">
        <v>303</v>
      </c>
      <c r="D159" s="255"/>
      <c r="E159" s="255"/>
      <c r="F159" s="255"/>
      <c r="G159" s="255"/>
      <c r="H159" s="161"/>
      <c r="I159" s="161"/>
      <c r="J159" s="161"/>
      <c r="K159" s="161"/>
      <c r="L159" s="161"/>
      <c r="M159" s="161"/>
      <c r="N159" s="160"/>
      <c r="O159" s="160"/>
      <c r="P159" s="160"/>
      <c r="Q159" s="160"/>
      <c r="R159" s="161"/>
      <c r="S159" s="161"/>
      <c r="T159" s="161"/>
      <c r="U159" s="161"/>
      <c r="V159" s="161"/>
      <c r="W159" s="161"/>
      <c r="X159" s="161"/>
      <c r="Y159" s="151"/>
      <c r="Z159" s="151"/>
      <c r="AA159" s="151"/>
      <c r="AB159" s="151"/>
      <c r="AC159" s="151"/>
      <c r="AD159" s="151"/>
      <c r="AE159" s="151"/>
      <c r="AF159" s="151"/>
      <c r="AG159" s="151" t="s">
        <v>176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8"/>
      <c r="B160" s="159"/>
      <c r="C160" s="185" t="s">
        <v>304</v>
      </c>
      <c r="D160" s="183"/>
      <c r="E160" s="184">
        <v>3</v>
      </c>
      <c r="F160" s="161"/>
      <c r="G160" s="161"/>
      <c r="H160" s="161"/>
      <c r="I160" s="161"/>
      <c r="J160" s="161"/>
      <c r="K160" s="161"/>
      <c r="L160" s="161"/>
      <c r="M160" s="161"/>
      <c r="N160" s="160"/>
      <c r="O160" s="160"/>
      <c r="P160" s="160"/>
      <c r="Q160" s="160"/>
      <c r="R160" s="161"/>
      <c r="S160" s="161"/>
      <c r="T160" s="161"/>
      <c r="U160" s="161"/>
      <c r="V160" s="161"/>
      <c r="W160" s="161"/>
      <c r="X160" s="161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178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8"/>
      <c r="B161" s="159"/>
      <c r="C161" s="185" t="s">
        <v>212</v>
      </c>
      <c r="D161" s="183"/>
      <c r="E161" s="184"/>
      <c r="F161" s="161"/>
      <c r="G161" s="161"/>
      <c r="H161" s="161"/>
      <c r="I161" s="161"/>
      <c r="J161" s="161"/>
      <c r="K161" s="161"/>
      <c r="L161" s="161"/>
      <c r="M161" s="161"/>
      <c r="N161" s="160"/>
      <c r="O161" s="160"/>
      <c r="P161" s="160"/>
      <c r="Q161" s="160"/>
      <c r="R161" s="161"/>
      <c r="S161" s="161"/>
      <c r="T161" s="161"/>
      <c r="U161" s="161"/>
      <c r="V161" s="161"/>
      <c r="W161" s="161"/>
      <c r="X161" s="161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178</v>
      </c>
      <c r="AH161" s="151">
        <v>0</v>
      </c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58"/>
      <c r="B162" s="159"/>
      <c r="C162" s="241"/>
      <c r="D162" s="242"/>
      <c r="E162" s="242"/>
      <c r="F162" s="242"/>
      <c r="G162" s="242"/>
      <c r="H162" s="161"/>
      <c r="I162" s="161"/>
      <c r="J162" s="161"/>
      <c r="K162" s="161"/>
      <c r="L162" s="161"/>
      <c r="M162" s="161"/>
      <c r="N162" s="160"/>
      <c r="O162" s="160"/>
      <c r="P162" s="160"/>
      <c r="Q162" s="160"/>
      <c r="R162" s="161"/>
      <c r="S162" s="161"/>
      <c r="T162" s="161"/>
      <c r="U162" s="161"/>
      <c r="V162" s="161"/>
      <c r="W162" s="161"/>
      <c r="X162" s="161"/>
      <c r="Y162" s="151"/>
      <c r="Z162" s="151"/>
      <c r="AA162" s="151"/>
      <c r="AB162" s="151"/>
      <c r="AC162" s="151"/>
      <c r="AD162" s="151"/>
      <c r="AE162" s="151"/>
      <c r="AF162" s="151"/>
      <c r="AG162" s="151" t="s">
        <v>128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70">
        <v>34</v>
      </c>
      <c r="B163" s="171" t="s">
        <v>305</v>
      </c>
      <c r="C163" s="179" t="s">
        <v>306</v>
      </c>
      <c r="D163" s="172" t="s">
        <v>302</v>
      </c>
      <c r="E163" s="173">
        <v>3</v>
      </c>
      <c r="F163" s="174"/>
      <c r="G163" s="175">
        <f>ROUND(E163*F163,2)</f>
        <v>0</v>
      </c>
      <c r="H163" s="174"/>
      <c r="I163" s="175">
        <f>ROUND(E163*H163,2)</f>
        <v>0</v>
      </c>
      <c r="J163" s="174"/>
      <c r="K163" s="175">
        <f>ROUND(E163*J163,2)</f>
        <v>0</v>
      </c>
      <c r="L163" s="175">
        <v>21</v>
      </c>
      <c r="M163" s="175">
        <f>G163*(1+L163/100)</f>
        <v>0</v>
      </c>
      <c r="N163" s="173">
        <v>0</v>
      </c>
      <c r="O163" s="173">
        <f>ROUND(E163*N163,2)</f>
        <v>0</v>
      </c>
      <c r="P163" s="173">
        <v>0</v>
      </c>
      <c r="Q163" s="173">
        <f>ROUND(E163*P163,2)</f>
        <v>0</v>
      </c>
      <c r="R163" s="175" t="s">
        <v>172</v>
      </c>
      <c r="S163" s="175" t="s">
        <v>173</v>
      </c>
      <c r="T163" s="176" t="s">
        <v>173</v>
      </c>
      <c r="U163" s="161">
        <v>5.5E-2</v>
      </c>
      <c r="V163" s="161">
        <f>ROUND(E163*U163,2)</f>
        <v>0.17</v>
      </c>
      <c r="W163" s="161"/>
      <c r="X163" s="161" t="s">
        <v>124</v>
      </c>
      <c r="Y163" s="151"/>
      <c r="Z163" s="151"/>
      <c r="AA163" s="151"/>
      <c r="AB163" s="151"/>
      <c r="AC163" s="151"/>
      <c r="AD163" s="151"/>
      <c r="AE163" s="151"/>
      <c r="AF163" s="151"/>
      <c r="AG163" s="151" t="s">
        <v>174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8"/>
      <c r="B164" s="159"/>
      <c r="C164" s="254" t="s">
        <v>307</v>
      </c>
      <c r="D164" s="255"/>
      <c r="E164" s="255"/>
      <c r="F164" s="255"/>
      <c r="G164" s="255"/>
      <c r="H164" s="161"/>
      <c r="I164" s="161"/>
      <c r="J164" s="161"/>
      <c r="K164" s="161"/>
      <c r="L164" s="161"/>
      <c r="M164" s="161"/>
      <c r="N164" s="160"/>
      <c r="O164" s="160"/>
      <c r="P164" s="160"/>
      <c r="Q164" s="160"/>
      <c r="R164" s="161"/>
      <c r="S164" s="161"/>
      <c r="T164" s="161"/>
      <c r="U164" s="161"/>
      <c r="V164" s="161"/>
      <c r="W164" s="161"/>
      <c r="X164" s="161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176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ht="22.5" outlineLevel="1" x14ac:dyDescent="0.2">
      <c r="A165" s="158"/>
      <c r="B165" s="159"/>
      <c r="C165" s="185" t="s">
        <v>308</v>
      </c>
      <c r="D165" s="183"/>
      <c r="E165" s="184">
        <v>3</v>
      </c>
      <c r="F165" s="161"/>
      <c r="G165" s="161"/>
      <c r="H165" s="161"/>
      <c r="I165" s="161"/>
      <c r="J165" s="161"/>
      <c r="K165" s="161"/>
      <c r="L165" s="161"/>
      <c r="M165" s="161"/>
      <c r="N165" s="160"/>
      <c r="O165" s="160"/>
      <c r="P165" s="160"/>
      <c r="Q165" s="160"/>
      <c r="R165" s="161"/>
      <c r="S165" s="161"/>
      <c r="T165" s="161"/>
      <c r="U165" s="161"/>
      <c r="V165" s="161"/>
      <c r="W165" s="161"/>
      <c r="X165" s="161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178</v>
      </c>
      <c r="AH165" s="151">
        <v>0</v>
      </c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58"/>
      <c r="B166" s="159"/>
      <c r="C166" s="185" t="s">
        <v>189</v>
      </c>
      <c r="D166" s="183"/>
      <c r="E166" s="184"/>
      <c r="F166" s="161"/>
      <c r="G166" s="161"/>
      <c r="H166" s="161"/>
      <c r="I166" s="161"/>
      <c r="J166" s="161"/>
      <c r="K166" s="161"/>
      <c r="L166" s="161"/>
      <c r="M166" s="161"/>
      <c r="N166" s="160"/>
      <c r="O166" s="160"/>
      <c r="P166" s="160"/>
      <c r="Q166" s="160"/>
      <c r="R166" s="161"/>
      <c r="S166" s="161"/>
      <c r="T166" s="161"/>
      <c r="U166" s="161"/>
      <c r="V166" s="161"/>
      <c r="W166" s="161"/>
      <c r="X166" s="161"/>
      <c r="Y166" s="151"/>
      <c r="Z166" s="151"/>
      <c r="AA166" s="151"/>
      <c r="AB166" s="151"/>
      <c r="AC166" s="151"/>
      <c r="AD166" s="151"/>
      <c r="AE166" s="151"/>
      <c r="AF166" s="151"/>
      <c r="AG166" s="151" t="s">
        <v>178</v>
      </c>
      <c r="AH166" s="151">
        <v>0</v>
      </c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8"/>
      <c r="B167" s="159"/>
      <c r="C167" s="241"/>
      <c r="D167" s="242"/>
      <c r="E167" s="242"/>
      <c r="F167" s="242"/>
      <c r="G167" s="242"/>
      <c r="H167" s="161"/>
      <c r="I167" s="161"/>
      <c r="J167" s="161"/>
      <c r="K167" s="161"/>
      <c r="L167" s="161"/>
      <c r="M167" s="161"/>
      <c r="N167" s="160"/>
      <c r="O167" s="160"/>
      <c r="P167" s="160"/>
      <c r="Q167" s="160"/>
      <c r="R167" s="161"/>
      <c r="S167" s="161"/>
      <c r="T167" s="161"/>
      <c r="U167" s="161"/>
      <c r="V167" s="161"/>
      <c r="W167" s="161"/>
      <c r="X167" s="161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128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ht="33.75" outlineLevel="1" x14ac:dyDescent="0.2">
      <c r="A168" s="170">
        <v>35</v>
      </c>
      <c r="B168" s="171" t="s">
        <v>309</v>
      </c>
      <c r="C168" s="179" t="s">
        <v>310</v>
      </c>
      <c r="D168" s="172" t="s">
        <v>182</v>
      </c>
      <c r="E168" s="173">
        <v>7.5000000000000002E-4</v>
      </c>
      <c r="F168" s="174"/>
      <c r="G168" s="175">
        <f>ROUND(E168*F168,2)</f>
        <v>0</v>
      </c>
      <c r="H168" s="174"/>
      <c r="I168" s="175">
        <f>ROUND(E168*H168,2)</f>
        <v>0</v>
      </c>
      <c r="J168" s="174"/>
      <c r="K168" s="175">
        <f>ROUND(E168*J168,2)</f>
        <v>0</v>
      </c>
      <c r="L168" s="175">
        <v>21</v>
      </c>
      <c r="M168" s="175">
        <f>G168*(1+L168/100)</f>
        <v>0</v>
      </c>
      <c r="N168" s="173">
        <v>1</v>
      </c>
      <c r="O168" s="173">
        <f>ROUND(E168*N168,2)</f>
        <v>0</v>
      </c>
      <c r="P168" s="173">
        <v>0</v>
      </c>
      <c r="Q168" s="173">
        <f>ROUND(E168*P168,2)</f>
        <v>0</v>
      </c>
      <c r="R168" s="175" t="s">
        <v>311</v>
      </c>
      <c r="S168" s="175" t="s">
        <v>173</v>
      </c>
      <c r="T168" s="176" t="s">
        <v>173</v>
      </c>
      <c r="U168" s="161">
        <v>0</v>
      </c>
      <c r="V168" s="161">
        <f>ROUND(E168*U168,2)</f>
        <v>0</v>
      </c>
      <c r="W168" s="161"/>
      <c r="X168" s="161" t="s">
        <v>312</v>
      </c>
      <c r="Y168" s="151"/>
      <c r="Z168" s="151"/>
      <c r="AA168" s="151"/>
      <c r="AB168" s="151"/>
      <c r="AC168" s="151"/>
      <c r="AD168" s="151"/>
      <c r="AE168" s="151"/>
      <c r="AF168" s="151"/>
      <c r="AG168" s="151" t="s">
        <v>313</v>
      </c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58"/>
      <c r="B169" s="159"/>
      <c r="C169" s="185" t="s">
        <v>314</v>
      </c>
      <c r="D169" s="183"/>
      <c r="E169" s="184">
        <v>7.5000000000000002E-4</v>
      </c>
      <c r="F169" s="161"/>
      <c r="G169" s="161"/>
      <c r="H169" s="161"/>
      <c r="I169" s="161"/>
      <c r="J169" s="161"/>
      <c r="K169" s="161"/>
      <c r="L169" s="161"/>
      <c r="M169" s="161"/>
      <c r="N169" s="160"/>
      <c r="O169" s="160"/>
      <c r="P169" s="160"/>
      <c r="Q169" s="160"/>
      <c r="R169" s="161"/>
      <c r="S169" s="161"/>
      <c r="T169" s="161"/>
      <c r="U169" s="161"/>
      <c r="V169" s="161"/>
      <c r="W169" s="161"/>
      <c r="X169" s="161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178</v>
      </c>
      <c r="AH169" s="151">
        <v>5</v>
      </c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58"/>
      <c r="B170" s="159"/>
      <c r="C170" s="241"/>
      <c r="D170" s="242"/>
      <c r="E170" s="242"/>
      <c r="F170" s="242"/>
      <c r="G170" s="242"/>
      <c r="H170" s="161"/>
      <c r="I170" s="161"/>
      <c r="J170" s="161"/>
      <c r="K170" s="161"/>
      <c r="L170" s="161"/>
      <c r="M170" s="161"/>
      <c r="N170" s="160"/>
      <c r="O170" s="160"/>
      <c r="P170" s="160"/>
      <c r="Q170" s="160"/>
      <c r="R170" s="161"/>
      <c r="S170" s="161"/>
      <c r="T170" s="161"/>
      <c r="U170" s="161"/>
      <c r="V170" s="161"/>
      <c r="W170" s="161"/>
      <c r="X170" s="161"/>
      <c r="Y170" s="151"/>
      <c r="Z170" s="151"/>
      <c r="AA170" s="151"/>
      <c r="AB170" s="151"/>
      <c r="AC170" s="151"/>
      <c r="AD170" s="151"/>
      <c r="AE170" s="151"/>
      <c r="AF170" s="151"/>
      <c r="AG170" s="151" t="s">
        <v>128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x14ac:dyDescent="0.2">
      <c r="A171" s="163" t="s">
        <v>118</v>
      </c>
      <c r="B171" s="164" t="s">
        <v>82</v>
      </c>
      <c r="C171" s="178" t="s">
        <v>83</v>
      </c>
      <c r="D171" s="165"/>
      <c r="E171" s="166"/>
      <c r="F171" s="167"/>
      <c r="G171" s="167">
        <f>SUMIF(AG172:AG174,"&lt;&gt;NOR",G172:G174)</f>
        <v>0</v>
      </c>
      <c r="H171" s="167"/>
      <c r="I171" s="167">
        <f>SUM(I172:I174)</f>
        <v>0</v>
      </c>
      <c r="J171" s="167"/>
      <c r="K171" s="167">
        <f>SUM(K172:K174)</f>
        <v>0</v>
      </c>
      <c r="L171" s="167"/>
      <c r="M171" s="167">
        <f>SUM(M172:M174)</f>
        <v>0</v>
      </c>
      <c r="N171" s="166"/>
      <c r="O171" s="166">
        <f>SUM(O172:O174)</f>
        <v>0</v>
      </c>
      <c r="P171" s="166"/>
      <c r="Q171" s="166">
        <f>SUM(Q172:Q174)</f>
        <v>0</v>
      </c>
      <c r="R171" s="167"/>
      <c r="S171" s="167"/>
      <c r="T171" s="168"/>
      <c r="U171" s="162"/>
      <c r="V171" s="162">
        <f>SUM(V172:V174)</f>
        <v>441.73</v>
      </c>
      <c r="W171" s="162"/>
      <c r="X171" s="162"/>
      <c r="AG171" t="s">
        <v>119</v>
      </c>
    </row>
    <row r="172" spans="1:60" outlineLevel="1" x14ac:dyDescent="0.2">
      <c r="A172" s="170">
        <v>36</v>
      </c>
      <c r="B172" s="171" t="s">
        <v>315</v>
      </c>
      <c r="C172" s="179" t="s">
        <v>316</v>
      </c>
      <c r="D172" s="172" t="s">
        <v>182</v>
      </c>
      <c r="E172" s="173">
        <v>1132.64066</v>
      </c>
      <c r="F172" s="174"/>
      <c r="G172" s="175">
        <f>ROUND(E172*F172,2)</f>
        <v>0</v>
      </c>
      <c r="H172" s="174"/>
      <c r="I172" s="175">
        <f>ROUND(E172*H172,2)</f>
        <v>0</v>
      </c>
      <c r="J172" s="174"/>
      <c r="K172" s="175">
        <f>ROUND(E172*J172,2)</f>
        <v>0</v>
      </c>
      <c r="L172" s="175">
        <v>21</v>
      </c>
      <c r="M172" s="175">
        <f>G172*(1+L172/100)</f>
        <v>0</v>
      </c>
      <c r="N172" s="173">
        <v>0</v>
      </c>
      <c r="O172" s="173">
        <f>ROUND(E172*N172,2)</f>
        <v>0</v>
      </c>
      <c r="P172" s="173">
        <v>0</v>
      </c>
      <c r="Q172" s="173">
        <f>ROUND(E172*P172,2)</f>
        <v>0</v>
      </c>
      <c r="R172" s="175" t="s">
        <v>172</v>
      </c>
      <c r="S172" s="175" t="s">
        <v>173</v>
      </c>
      <c r="T172" s="176" t="s">
        <v>173</v>
      </c>
      <c r="U172" s="161">
        <v>0.39</v>
      </c>
      <c r="V172" s="161">
        <f>ROUND(E172*U172,2)</f>
        <v>441.73</v>
      </c>
      <c r="W172" s="161"/>
      <c r="X172" s="161" t="s">
        <v>317</v>
      </c>
      <c r="Y172" s="151"/>
      <c r="Z172" s="151"/>
      <c r="AA172" s="151"/>
      <c r="AB172" s="151"/>
      <c r="AC172" s="151"/>
      <c r="AD172" s="151"/>
      <c r="AE172" s="151"/>
      <c r="AF172" s="151"/>
      <c r="AG172" s="151" t="s">
        <v>318</v>
      </c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58"/>
      <c r="B173" s="159"/>
      <c r="C173" s="254" t="s">
        <v>319</v>
      </c>
      <c r="D173" s="255"/>
      <c r="E173" s="255"/>
      <c r="F173" s="255"/>
      <c r="G173" s="255"/>
      <c r="H173" s="161"/>
      <c r="I173" s="161"/>
      <c r="J173" s="161"/>
      <c r="K173" s="161"/>
      <c r="L173" s="161"/>
      <c r="M173" s="161"/>
      <c r="N173" s="160"/>
      <c r="O173" s="160"/>
      <c r="P173" s="160"/>
      <c r="Q173" s="160"/>
      <c r="R173" s="161"/>
      <c r="S173" s="161"/>
      <c r="T173" s="161"/>
      <c r="U173" s="161"/>
      <c r="V173" s="161"/>
      <c r="W173" s="161"/>
      <c r="X173" s="161"/>
      <c r="Y173" s="151"/>
      <c r="Z173" s="151"/>
      <c r="AA173" s="151"/>
      <c r="AB173" s="151"/>
      <c r="AC173" s="151"/>
      <c r="AD173" s="151"/>
      <c r="AE173" s="151"/>
      <c r="AF173" s="151"/>
      <c r="AG173" s="151" t="s">
        <v>176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58"/>
      <c r="B174" s="159"/>
      <c r="C174" s="241"/>
      <c r="D174" s="242"/>
      <c r="E174" s="242"/>
      <c r="F174" s="242"/>
      <c r="G174" s="242"/>
      <c r="H174" s="161"/>
      <c r="I174" s="161"/>
      <c r="J174" s="161"/>
      <c r="K174" s="161"/>
      <c r="L174" s="161"/>
      <c r="M174" s="161"/>
      <c r="N174" s="160"/>
      <c r="O174" s="160"/>
      <c r="P174" s="160"/>
      <c r="Q174" s="160"/>
      <c r="R174" s="161"/>
      <c r="S174" s="161"/>
      <c r="T174" s="161"/>
      <c r="U174" s="161"/>
      <c r="V174" s="161"/>
      <c r="W174" s="161"/>
      <c r="X174" s="161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128</v>
      </c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x14ac:dyDescent="0.2">
      <c r="A175" s="163" t="s">
        <v>118</v>
      </c>
      <c r="B175" s="164" t="s">
        <v>86</v>
      </c>
      <c r="C175" s="178" t="s">
        <v>87</v>
      </c>
      <c r="D175" s="165"/>
      <c r="E175" s="166"/>
      <c r="F175" s="167"/>
      <c r="G175" s="167">
        <f>SUMIF(AG176:AG180,"&lt;&gt;NOR",G176:G180)</f>
        <v>0</v>
      </c>
      <c r="H175" s="167"/>
      <c r="I175" s="167">
        <f>SUM(I176:I180)</f>
        <v>0</v>
      </c>
      <c r="J175" s="167"/>
      <c r="K175" s="167">
        <f>SUM(K176:K180)</f>
        <v>0</v>
      </c>
      <c r="L175" s="167"/>
      <c r="M175" s="167">
        <f>SUM(M176:M180)</f>
        <v>0</v>
      </c>
      <c r="N175" s="166"/>
      <c r="O175" s="166">
        <f>SUM(O176:O180)</f>
        <v>0</v>
      </c>
      <c r="P175" s="166"/>
      <c r="Q175" s="166">
        <f>SUM(Q176:Q180)</f>
        <v>0</v>
      </c>
      <c r="R175" s="167"/>
      <c r="S175" s="167"/>
      <c r="T175" s="168"/>
      <c r="U175" s="162"/>
      <c r="V175" s="162">
        <f>SUM(V176:V180)</f>
        <v>180.42</v>
      </c>
      <c r="W175" s="162"/>
      <c r="X175" s="162"/>
      <c r="AG175" t="s">
        <v>119</v>
      </c>
    </row>
    <row r="176" spans="1:60" outlineLevel="1" x14ac:dyDescent="0.2">
      <c r="A176" s="170">
        <v>37</v>
      </c>
      <c r="B176" s="171" t="s">
        <v>320</v>
      </c>
      <c r="C176" s="179" t="s">
        <v>367</v>
      </c>
      <c r="D176" s="172" t="s">
        <v>182</v>
      </c>
      <c r="E176" s="173">
        <v>368.20400000000001</v>
      </c>
      <c r="F176" s="174"/>
      <c r="G176" s="175">
        <f>ROUND(E176*F176,2)</f>
        <v>0</v>
      </c>
      <c r="H176" s="174"/>
      <c r="I176" s="175">
        <f>ROUND(E176*H176,2)</f>
        <v>0</v>
      </c>
      <c r="J176" s="174"/>
      <c r="K176" s="175">
        <f>ROUND(E176*J176,2)</f>
        <v>0</v>
      </c>
      <c r="L176" s="175">
        <v>21</v>
      </c>
      <c r="M176" s="175">
        <f>G176*(1+L176/100)</f>
        <v>0</v>
      </c>
      <c r="N176" s="173">
        <v>0</v>
      </c>
      <c r="O176" s="173">
        <f>ROUND(E176*N176,2)</f>
        <v>0</v>
      </c>
      <c r="P176" s="173">
        <v>0</v>
      </c>
      <c r="Q176" s="173">
        <f>ROUND(E176*P176,2)</f>
        <v>0</v>
      </c>
      <c r="R176" s="175" t="s">
        <v>321</v>
      </c>
      <c r="S176" s="175" t="s">
        <v>173</v>
      </c>
      <c r="T176" s="176" t="s">
        <v>173</v>
      </c>
      <c r="U176" s="161">
        <v>0.49</v>
      </c>
      <c r="V176" s="161">
        <f>ROUND(E176*U176,2)</f>
        <v>180.42</v>
      </c>
      <c r="W176" s="161"/>
      <c r="X176" s="161" t="s">
        <v>183</v>
      </c>
      <c r="Y176" s="151"/>
      <c r="Z176" s="151"/>
      <c r="AA176" s="151"/>
      <c r="AB176" s="151"/>
      <c r="AC176" s="151"/>
      <c r="AD176" s="151"/>
      <c r="AE176" s="151"/>
      <c r="AF176" s="151"/>
      <c r="AG176" s="151" t="s">
        <v>184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58"/>
      <c r="B177" s="159"/>
      <c r="C177" s="243" t="s">
        <v>368</v>
      </c>
      <c r="D177" s="244"/>
      <c r="E177" s="244"/>
      <c r="F177" s="244"/>
      <c r="G177" s="244"/>
      <c r="H177" s="161"/>
      <c r="I177" s="161"/>
      <c r="J177" s="161"/>
      <c r="K177" s="161"/>
      <c r="L177" s="161"/>
      <c r="M177" s="161"/>
      <c r="N177" s="160"/>
      <c r="O177" s="160"/>
      <c r="P177" s="160"/>
      <c r="Q177" s="160"/>
      <c r="R177" s="161"/>
      <c r="S177" s="161"/>
      <c r="T177" s="161"/>
      <c r="U177" s="161"/>
      <c r="V177" s="161"/>
      <c r="W177" s="161"/>
      <c r="X177" s="161"/>
      <c r="Y177" s="151"/>
      <c r="Z177" s="151"/>
      <c r="AA177" s="151"/>
      <c r="AB177" s="151"/>
      <c r="AC177" s="151"/>
      <c r="AD177" s="151"/>
      <c r="AE177" s="151"/>
      <c r="AF177" s="151"/>
      <c r="AG177" s="151" t="s">
        <v>127</v>
      </c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">
      <c r="A178" s="158"/>
      <c r="B178" s="159"/>
      <c r="C178" s="241"/>
      <c r="D178" s="242"/>
      <c r="E178" s="242"/>
      <c r="F178" s="242"/>
      <c r="G178" s="242"/>
      <c r="H178" s="161"/>
      <c r="I178" s="161"/>
      <c r="J178" s="161"/>
      <c r="K178" s="161"/>
      <c r="L178" s="161"/>
      <c r="M178" s="161"/>
      <c r="N178" s="160"/>
      <c r="O178" s="160"/>
      <c r="P178" s="160"/>
      <c r="Q178" s="160"/>
      <c r="R178" s="161"/>
      <c r="S178" s="161"/>
      <c r="T178" s="161"/>
      <c r="U178" s="161"/>
      <c r="V178" s="161"/>
      <c r="W178" s="161"/>
      <c r="X178" s="161"/>
      <c r="Y178" s="151"/>
      <c r="Z178" s="151"/>
      <c r="AA178" s="151"/>
      <c r="AB178" s="151"/>
      <c r="AC178" s="151"/>
      <c r="AD178" s="151"/>
      <c r="AE178" s="151"/>
      <c r="AF178" s="151"/>
      <c r="AG178" s="151" t="s">
        <v>128</v>
      </c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ht="22.5" outlineLevel="1" x14ac:dyDescent="0.2">
      <c r="A179" s="170">
        <v>38</v>
      </c>
      <c r="B179" s="171" t="s">
        <v>322</v>
      </c>
      <c r="C179" s="179" t="s">
        <v>323</v>
      </c>
      <c r="D179" s="172" t="s">
        <v>182</v>
      </c>
      <c r="E179" s="173">
        <v>368.20400000000001</v>
      </c>
      <c r="F179" s="174"/>
      <c r="G179" s="175">
        <f>ROUND(E179*F179,2)</f>
        <v>0</v>
      </c>
      <c r="H179" s="174"/>
      <c r="I179" s="175">
        <f>ROUND(E179*H179,2)</f>
        <v>0</v>
      </c>
      <c r="J179" s="174"/>
      <c r="K179" s="175">
        <f>ROUND(E179*J179,2)</f>
        <v>0</v>
      </c>
      <c r="L179" s="175">
        <v>21</v>
      </c>
      <c r="M179" s="175">
        <f>G179*(1+L179/100)</f>
        <v>0</v>
      </c>
      <c r="N179" s="173">
        <v>0</v>
      </c>
      <c r="O179" s="173">
        <f>ROUND(E179*N179,2)</f>
        <v>0</v>
      </c>
      <c r="P179" s="173">
        <v>0</v>
      </c>
      <c r="Q179" s="173">
        <f>ROUND(E179*P179,2)</f>
        <v>0</v>
      </c>
      <c r="R179" s="175" t="s">
        <v>321</v>
      </c>
      <c r="S179" s="175" t="s">
        <v>173</v>
      </c>
      <c r="T179" s="176" t="s">
        <v>173</v>
      </c>
      <c r="U179" s="161">
        <v>0</v>
      </c>
      <c r="V179" s="161">
        <f>ROUND(E179*U179,2)</f>
        <v>0</v>
      </c>
      <c r="W179" s="161"/>
      <c r="X179" s="161" t="s">
        <v>183</v>
      </c>
      <c r="Y179" s="151"/>
      <c r="Z179" s="151"/>
      <c r="AA179" s="151"/>
      <c r="AB179" s="151"/>
      <c r="AC179" s="151"/>
      <c r="AD179" s="151"/>
      <c r="AE179" s="151"/>
      <c r="AF179" s="151"/>
      <c r="AG179" s="151" t="s">
        <v>184</v>
      </c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58"/>
      <c r="B180" s="159"/>
      <c r="C180" s="256"/>
      <c r="D180" s="257"/>
      <c r="E180" s="257"/>
      <c r="F180" s="257"/>
      <c r="G180" s="257"/>
      <c r="H180" s="161"/>
      <c r="I180" s="161"/>
      <c r="J180" s="161"/>
      <c r="K180" s="161"/>
      <c r="L180" s="161"/>
      <c r="M180" s="161"/>
      <c r="N180" s="160"/>
      <c r="O180" s="160"/>
      <c r="P180" s="160"/>
      <c r="Q180" s="160"/>
      <c r="R180" s="161"/>
      <c r="S180" s="161"/>
      <c r="T180" s="161"/>
      <c r="U180" s="161"/>
      <c r="V180" s="161"/>
      <c r="W180" s="161"/>
      <c r="X180" s="161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128</v>
      </c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x14ac:dyDescent="0.2">
      <c r="A181" s="3"/>
      <c r="B181" s="4"/>
      <c r="C181" s="180"/>
      <c r="D181" s="6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AE181">
        <v>15</v>
      </c>
      <c r="AF181">
        <v>21</v>
      </c>
      <c r="AG181" t="s">
        <v>105</v>
      </c>
    </row>
    <row r="182" spans="1:60" x14ac:dyDescent="0.2">
      <c r="A182" s="154"/>
      <c r="B182" s="155" t="s">
        <v>29</v>
      </c>
      <c r="C182" s="181"/>
      <c r="D182" s="156"/>
      <c r="E182" s="157"/>
      <c r="F182" s="157"/>
      <c r="G182" s="169">
        <f>G8+G19+G89+G113+G157+G171+G175</f>
        <v>0</v>
      </c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AE182">
        <f>SUMIF(L7:L180,AE181,G7:G180)</f>
        <v>0</v>
      </c>
      <c r="AF182">
        <f>SUMIF(L7:L180,AF181,G7:G180)</f>
        <v>0</v>
      </c>
      <c r="AG182" t="s">
        <v>160</v>
      </c>
    </row>
    <row r="183" spans="1:60" x14ac:dyDescent="0.2">
      <c r="C183" s="182"/>
      <c r="D183" s="10"/>
      <c r="AG183" t="s">
        <v>167</v>
      </c>
    </row>
    <row r="184" spans="1:60" x14ac:dyDescent="0.2">
      <c r="D184" s="10"/>
    </row>
    <row r="185" spans="1:60" x14ac:dyDescent="0.2">
      <c r="D185" s="10"/>
    </row>
    <row r="186" spans="1:60" x14ac:dyDescent="0.2">
      <c r="D186" s="10"/>
    </row>
    <row r="187" spans="1:60" x14ac:dyDescent="0.2">
      <c r="D187" s="10"/>
    </row>
    <row r="188" spans="1:60" x14ac:dyDescent="0.2">
      <c r="D188" s="10"/>
    </row>
    <row r="189" spans="1:60" x14ac:dyDescent="0.2">
      <c r="D189" s="10"/>
    </row>
    <row r="190" spans="1:60" x14ac:dyDescent="0.2">
      <c r="D190" s="10"/>
    </row>
    <row r="191" spans="1:60" x14ac:dyDescent="0.2">
      <c r="D191" s="10"/>
    </row>
    <row r="192" spans="1:60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</sheetData>
  <mergeCells count="64">
    <mergeCell ref="C14:G14"/>
    <mergeCell ref="A1:G1"/>
    <mergeCell ref="C2:G2"/>
    <mergeCell ref="C3:G3"/>
    <mergeCell ref="C4:G4"/>
    <mergeCell ref="C10:G10"/>
    <mergeCell ref="C48:G48"/>
    <mergeCell ref="C16:G16"/>
    <mergeCell ref="C18:G18"/>
    <mergeCell ref="C21:G21"/>
    <mergeCell ref="C25:G25"/>
    <mergeCell ref="C29:G29"/>
    <mergeCell ref="C31:G31"/>
    <mergeCell ref="C34:G34"/>
    <mergeCell ref="C36:G36"/>
    <mergeCell ref="C38:G38"/>
    <mergeCell ref="C40:G40"/>
    <mergeCell ref="C81:G81"/>
    <mergeCell ref="C50:G50"/>
    <mergeCell ref="C53:G53"/>
    <mergeCell ref="C55:G55"/>
    <mergeCell ref="C58:G58"/>
    <mergeCell ref="C61:G61"/>
    <mergeCell ref="C64:G64"/>
    <mergeCell ref="C69:G69"/>
    <mergeCell ref="C73:G73"/>
    <mergeCell ref="C75:G75"/>
    <mergeCell ref="C78:G78"/>
    <mergeCell ref="C80:G80"/>
    <mergeCell ref="C119:G119"/>
    <mergeCell ref="C84:G84"/>
    <mergeCell ref="C86:G86"/>
    <mergeCell ref="C88:G88"/>
    <mergeCell ref="C93:G93"/>
    <mergeCell ref="C95:G95"/>
    <mergeCell ref="C98:G98"/>
    <mergeCell ref="C100:G100"/>
    <mergeCell ref="C102:G102"/>
    <mergeCell ref="C106:G106"/>
    <mergeCell ref="C112:G112"/>
    <mergeCell ref="C116:G116"/>
    <mergeCell ref="C152:G152"/>
    <mergeCell ref="C121:G121"/>
    <mergeCell ref="C124:G124"/>
    <mergeCell ref="C126:G126"/>
    <mergeCell ref="C128:G128"/>
    <mergeCell ref="C130:G130"/>
    <mergeCell ref="C133:G133"/>
    <mergeCell ref="C135:G135"/>
    <mergeCell ref="C137:G137"/>
    <mergeCell ref="C141:G141"/>
    <mergeCell ref="C145:G145"/>
    <mergeCell ref="C150:G150"/>
    <mergeCell ref="C180:G180"/>
    <mergeCell ref="C156:G156"/>
    <mergeCell ref="C159:G159"/>
    <mergeCell ref="C162:G162"/>
    <mergeCell ref="C164:G164"/>
    <mergeCell ref="C167:G167"/>
    <mergeCell ref="C170:G170"/>
    <mergeCell ref="C173:G173"/>
    <mergeCell ref="C174:G174"/>
    <mergeCell ref="C177:G177"/>
    <mergeCell ref="C178:G178"/>
  </mergeCells>
  <pageMargins left="0.59055118110236204" right="0.196850393700787" top="0.75" bottom="0.75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14" sqref="C14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7" t="s">
        <v>92</v>
      </c>
      <c r="B1" s="247"/>
      <c r="C1" s="247"/>
      <c r="D1" s="247"/>
      <c r="E1" s="247"/>
      <c r="F1" s="247"/>
      <c r="G1" s="247"/>
      <c r="AG1" t="s">
        <v>93</v>
      </c>
    </row>
    <row r="2" spans="1:60" ht="24.95" customHeight="1" x14ac:dyDescent="0.2">
      <c r="A2" s="143" t="s">
        <v>7</v>
      </c>
      <c r="B2" s="49" t="s">
        <v>43</v>
      </c>
      <c r="C2" s="248" t="s">
        <v>44</v>
      </c>
      <c r="D2" s="249"/>
      <c r="E2" s="249"/>
      <c r="F2" s="249"/>
      <c r="G2" s="250"/>
      <c r="AG2" t="s">
        <v>94</v>
      </c>
    </row>
    <row r="3" spans="1:60" ht="24.95" customHeight="1" x14ac:dyDescent="0.2">
      <c r="A3" s="143" t="s">
        <v>8</v>
      </c>
      <c r="B3" s="49" t="s">
        <v>54</v>
      </c>
      <c r="C3" s="248" t="s">
        <v>55</v>
      </c>
      <c r="D3" s="249"/>
      <c r="E3" s="249"/>
      <c r="F3" s="249"/>
      <c r="G3" s="250"/>
      <c r="AC3" s="125" t="s">
        <v>168</v>
      </c>
      <c r="AG3" t="s">
        <v>95</v>
      </c>
    </row>
    <row r="4" spans="1:60" ht="24.95" customHeight="1" x14ac:dyDescent="0.2">
      <c r="A4" s="144" t="s">
        <v>9</v>
      </c>
      <c r="B4" s="145" t="s">
        <v>56</v>
      </c>
      <c r="C4" s="251" t="s">
        <v>55</v>
      </c>
      <c r="D4" s="252"/>
      <c r="E4" s="252"/>
      <c r="F4" s="252"/>
      <c r="G4" s="253"/>
      <c r="AG4" t="s">
        <v>96</v>
      </c>
    </row>
    <row r="5" spans="1:60" x14ac:dyDescent="0.2">
      <c r="D5" s="10"/>
    </row>
    <row r="6" spans="1:60" ht="38.25" x14ac:dyDescent="0.2">
      <c r="A6" s="147" t="s">
        <v>97</v>
      </c>
      <c r="B6" s="149" t="s">
        <v>98</v>
      </c>
      <c r="C6" s="149" t="s">
        <v>99</v>
      </c>
      <c r="D6" s="148" t="s">
        <v>100</v>
      </c>
      <c r="E6" s="147" t="s">
        <v>101</v>
      </c>
      <c r="F6" s="146" t="s">
        <v>102</v>
      </c>
      <c r="G6" s="147" t="s">
        <v>29</v>
      </c>
      <c r="H6" s="150" t="s">
        <v>30</v>
      </c>
      <c r="I6" s="150" t="s">
        <v>103</v>
      </c>
      <c r="J6" s="150" t="s">
        <v>31</v>
      </c>
      <c r="K6" s="150" t="s">
        <v>104</v>
      </c>
      <c r="L6" s="150" t="s">
        <v>105</v>
      </c>
      <c r="M6" s="150" t="s">
        <v>106</v>
      </c>
      <c r="N6" s="150" t="s">
        <v>107</v>
      </c>
      <c r="O6" s="150" t="s">
        <v>108</v>
      </c>
      <c r="P6" s="150" t="s">
        <v>109</v>
      </c>
      <c r="Q6" s="150" t="s">
        <v>110</v>
      </c>
      <c r="R6" s="150" t="s">
        <v>111</v>
      </c>
      <c r="S6" s="150" t="s">
        <v>112</v>
      </c>
      <c r="T6" s="150" t="s">
        <v>113</v>
      </c>
      <c r="U6" s="150" t="s">
        <v>114</v>
      </c>
      <c r="V6" s="150" t="s">
        <v>115</v>
      </c>
      <c r="W6" s="150" t="s">
        <v>116</v>
      </c>
      <c r="X6" s="150" t="s">
        <v>117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</row>
    <row r="8" spans="1:60" x14ac:dyDescent="0.2">
      <c r="A8" s="163" t="s">
        <v>118</v>
      </c>
      <c r="B8" s="164" t="s">
        <v>78</v>
      </c>
      <c r="C8" s="178" t="s">
        <v>79</v>
      </c>
      <c r="D8" s="165"/>
      <c r="E8" s="166"/>
      <c r="F8" s="167"/>
      <c r="G8" s="167">
        <f>SUMIF(AG9:AG15,"&lt;&gt;NOR",G9:G15)</f>
        <v>0</v>
      </c>
      <c r="H8" s="167"/>
      <c r="I8" s="167">
        <f>SUM(I9:I15)</f>
        <v>0</v>
      </c>
      <c r="J8" s="167"/>
      <c r="K8" s="167">
        <f>SUM(K9:K15)</f>
        <v>0</v>
      </c>
      <c r="L8" s="167"/>
      <c r="M8" s="167">
        <f>SUM(M9:M15)</f>
        <v>0</v>
      </c>
      <c r="N8" s="166"/>
      <c r="O8" s="166">
        <f>SUM(O9:O15)</f>
        <v>4.6900000000000004</v>
      </c>
      <c r="P8" s="166"/>
      <c r="Q8" s="166">
        <f>SUM(Q9:Q15)</f>
        <v>0</v>
      </c>
      <c r="R8" s="167"/>
      <c r="S8" s="167"/>
      <c r="T8" s="168"/>
      <c r="U8" s="162"/>
      <c r="V8" s="162">
        <f>SUM(V9:V15)</f>
        <v>75.52</v>
      </c>
      <c r="W8" s="162"/>
      <c r="X8" s="162"/>
      <c r="AG8" t="s">
        <v>119</v>
      </c>
    </row>
    <row r="9" spans="1:60" ht="38.25" customHeight="1" outlineLevel="1" x14ac:dyDescent="0.2">
      <c r="A9" s="170">
        <v>1</v>
      </c>
      <c r="B9" s="171" t="s">
        <v>324</v>
      </c>
      <c r="C9" s="179" t="s">
        <v>359</v>
      </c>
      <c r="D9" s="172" t="s">
        <v>325</v>
      </c>
      <c r="E9" s="173">
        <v>64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3">
        <v>7.3289999999999994E-2</v>
      </c>
      <c r="O9" s="173">
        <f>ROUND(E9*N9,2)</f>
        <v>4.6900000000000004</v>
      </c>
      <c r="P9" s="173">
        <v>0</v>
      </c>
      <c r="Q9" s="173">
        <f>ROUND(E9*P9,2)</f>
        <v>0</v>
      </c>
      <c r="R9" s="175" t="s">
        <v>326</v>
      </c>
      <c r="S9" s="175" t="s">
        <v>173</v>
      </c>
      <c r="T9" s="176" t="s">
        <v>173</v>
      </c>
      <c r="U9" s="161">
        <v>0.48</v>
      </c>
      <c r="V9" s="161">
        <f>ROUND(E9*U9,2)</f>
        <v>30.72</v>
      </c>
      <c r="W9" s="161"/>
      <c r="X9" s="161" t="s">
        <v>124</v>
      </c>
      <c r="Y9" s="151"/>
      <c r="Z9" s="151"/>
      <c r="AA9" s="151"/>
      <c r="AB9" s="151"/>
      <c r="AC9" s="151"/>
      <c r="AD9" s="151"/>
      <c r="AE9" s="151"/>
      <c r="AF9" s="151"/>
      <c r="AG9" s="151" t="s">
        <v>174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5" t="s">
        <v>327</v>
      </c>
      <c r="D10" s="183"/>
      <c r="E10" s="184">
        <v>64</v>
      </c>
      <c r="F10" s="161"/>
      <c r="G10" s="161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51"/>
      <c r="Z10" s="151"/>
      <c r="AA10" s="151"/>
      <c r="AB10" s="151"/>
      <c r="AC10" s="151"/>
      <c r="AD10" s="151"/>
      <c r="AE10" s="151"/>
      <c r="AF10" s="151"/>
      <c r="AG10" s="151" t="s">
        <v>178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5" t="s">
        <v>189</v>
      </c>
      <c r="D11" s="183"/>
      <c r="E11" s="184"/>
      <c r="F11" s="161"/>
      <c r="G11" s="161"/>
      <c r="H11" s="161"/>
      <c r="I11" s="161"/>
      <c r="J11" s="161"/>
      <c r="K11" s="161"/>
      <c r="L11" s="161"/>
      <c r="M11" s="161"/>
      <c r="N11" s="160"/>
      <c r="O11" s="160"/>
      <c r="P11" s="160"/>
      <c r="Q11" s="160"/>
      <c r="R11" s="161"/>
      <c r="S11" s="161"/>
      <c r="T11" s="161"/>
      <c r="U11" s="161"/>
      <c r="V11" s="161"/>
      <c r="W11" s="161"/>
      <c r="X11" s="161"/>
      <c r="Y11" s="151"/>
      <c r="Z11" s="151"/>
      <c r="AA11" s="151"/>
      <c r="AB11" s="151"/>
      <c r="AC11" s="151"/>
      <c r="AD11" s="151"/>
      <c r="AE11" s="151"/>
      <c r="AF11" s="151"/>
      <c r="AG11" s="151" t="s">
        <v>178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241"/>
      <c r="D12" s="242"/>
      <c r="E12" s="242"/>
      <c r="F12" s="242"/>
      <c r="G12" s="242"/>
      <c r="H12" s="161"/>
      <c r="I12" s="161"/>
      <c r="J12" s="161"/>
      <c r="K12" s="161"/>
      <c r="L12" s="161"/>
      <c r="M12" s="161"/>
      <c r="N12" s="160"/>
      <c r="O12" s="160"/>
      <c r="P12" s="160"/>
      <c r="Q12" s="160"/>
      <c r="R12" s="161"/>
      <c r="S12" s="161"/>
      <c r="T12" s="161"/>
      <c r="U12" s="161"/>
      <c r="V12" s="161"/>
      <c r="W12" s="161"/>
      <c r="X12" s="16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70">
        <v>2</v>
      </c>
      <c r="B13" s="171" t="s">
        <v>253</v>
      </c>
      <c r="C13" s="179" t="s">
        <v>360</v>
      </c>
      <c r="D13" s="172" t="s">
        <v>171</v>
      </c>
      <c r="E13" s="173">
        <v>64</v>
      </c>
      <c r="F13" s="174"/>
      <c r="G13" s="175">
        <f>ROUND(E13*F13,2)</f>
        <v>0</v>
      </c>
      <c r="H13" s="174"/>
      <c r="I13" s="175">
        <f>ROUND(E13*H13,2)</f>
        <v>0</v>
      </c>
      <c r="J13" s="174"/>
      <c r="K13" s="175">
        <f>ROUND(E13*J13,2)</f>
        <v>0</v>
      </c>
      <c r="L13" s="175">
        <v>21</v>
      </c>
      <c r="M13" s="175">
        <f>G13*(1+L13/100)</f>
        <v>0</v>
      </c>
      <c r="N13" s="173">
        <v>0</v>
      </c>
      <c r="O13" s="173">
        <f>ROUND(E13*N13,2)</f>
        <v>0</v>
      </c>
      <c r="P13" s="173">
        <v>0</v>
      </c>
      <c r="Q13" s="173">
        <f>ROUND(E13*P13,2)</f>
        <v>0</v>
      </c>
      <c r="R13" s="175" t="s">
        <v>255</v>
      </c>
      <c r="S13" s="175" t="s">
        <v>173</v>
      </c>
      <c r="T13" s="176" t="s">
        <v>173</v>
      </c>
      <c r="U13" s="161">
        <v>0.7</v>
      </c>
      <c r="V13" s="161">
        <f>ROUND(E13*U13,2)</f>
        <v>44.8</v>
      </c>
      <c r="W13" s="161"/>
      <c r="X13" s="161" t="s">
        <v>124</v>
      </c>
      <c r="Y13" s="151"/>
      <c r="Z13" s="151"/>
      <c r="AA13" s="151"/>
      <c r="AB13" s="151"/>
      <c r="AC13" s="151"/>
      <c r="AD13" s="151"/>
      <c r="AE13" s="151"/>
      <c r="AF13" s="151"/>
      <c r="AG13" s="151" t="s">
        <v>174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5" t="s">
        <v>328</v>
      </c>
      <c r="D14" s="183"/>
      <c r="E14" s="184">
        <v>64</v>
      </c>
      <c r="F14" s="161"/>
      <c r="G14" s="161"/>
      <c r="H14" s="161"/>
      <c r="I14" s="161"/>
      <c r="J14" s="161"/>
      <c r="K14" s="161"/>
      <c r="L14" s="161"/>
      <c r="M14" s="161"/>
      <c r="N14" s="160"/>
      <c r="O14" s="160"/>
      <c r="P14" s="160"/>
      <c r="Q14" s="160"/>
      <c r="R14" s="161"/>
      <c r="S14" s="161"/>
      <c r="T14" s="161"/>
      <c r="U14" s="161"/>
      <c r="V14" s="161"/>
      <c r="W14" s="161"/>
      <c r="X14" s="161"/>
      <c r="Y14" s="151"/>
      <c r="Z14" s="151"/>
      <c r="AA14" s="151"/>
      <c r="AB14" s="151"/>
      <c r="AC14" s="151"/>
      <c r="AD14" s="151"/>
      <c r="AE14" s="151"/>
      <c r="AF14" s="151"/>
      <c r="AG14" s="151" t="s">
        <v>178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241"/>
      <c r="D15" s="242"/>
      <c r="E15" s="242"/>
      <c r="F15" s="242"/>
      <c r="G15" s="242"/>
      <c r="H15" s="161"/>
      <c r="I15" s="161"/>
      <c r="J15" s="161"/>
      <c r="K15" s="161"/>
      <c r="L15" s="161"/>
      <c r="M15" s="161"/>
      <c r="N15" s="160"/>
      <c r="O15" s="160"/>
      <c r="P15" s="160"/>
      <c r="Q15" s="160"/>
      <c r="R15" s="161"/>
      <c r="S15" s="161"/>
      <c r="T15" s="161"/>
      <c r="U15" s="161"/>
      <c r="V15" s="161"/>
      <c r="W15" s="161"/>
      <c r="X15" s="161"/>
      <c r="Y15" s="151"/>
      <c r="Z15" s="151"/>
      <c r="AA15" s="151"/>
      <c r="AB15" s="151"/>
      <c r="AC15" s="151"/>
      <c r="AD15" s="151"/>
      <c r="AE15" s="151"/>
      <c r="AF15" s="151"/>
      <c r="AG15" s="151" t="s">
        <v>128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x14ac:dyDescent="0.2">
      <c r="A16" s="163" t="s">
        <v>118</v>
      </c>
      <c r="B16" s="164" t="s">
        <v>82</v>
      </c>
      <c r="C16" s="178" t="s">
        <v>83</v>
      </c>
      <c r="D16" s="165"/>
      <c r="E16" s="166"/>
      <c r="F16" s="167"/>
      <c r="G16" s="167">
        <f>SUMIF(AG17:AG19,"&lt;&gt;NOR",G17:G19)</f>
        <v>0</v>
      </c>
      <c r="H16" s="167"/>
      <c r="I16" s="167">
        <f>SUM(I17:I19)</f>
        <v>0</v>
      </c>
      <c r="J16" s="167"/>
      <c r="K16" s="167">
        <f>SUM(K17:K19)</f>
        <v>0</v>
      </c>
      <c r="L16" s="167"/>
      <c r="M16" s="167">
        <f>SUM(M17:M19)</f>
        <v>0</v>
      </c>
      <c r="N16" s="166"/>
      <c r="O16" s="166">
        <f>SUM(O17:O19)</f>
        <v>0</v>
      </c>
      <c r="P16" s="166"/>
      <c r="Q16" s="166">
        <f>SUM(Q17:Q19)</f>
        <v>0</v>
      </c>
      <c r="R16" s="167"/>
      <c r="S16" s="167"/>
      <c r="T16" s="168"/>
      <c r="U16" s="162"/>
      <c r="V16" s="162">
        <f>SUM(V17:V19)</f>
        <v>0</v>
      </c>
      <c r="W16" s="162"/>
      <c r="X16" s="162"/>
      <c r="AG16" t="s">
        <v>119</v>
      </c>
    </row>
    <row r="17" spans="1:60" outlineLevel="1" x14ac:dyDescent="0.2">
      <c r="A17" s="170">
        <v>3</v>
      </c>
      <c r="B17" s="171" t="s">
        <v>329</v>
      </c>
      <c r="C17" s="179" t="s">
        <v>330</v>
      </c>
      <c r="D17" s="172" t="s">
        <v>182</v>
      </c>
      <c r="E17" s="173">
        <v>4.6905599999999996</v>
      </c>
      <c r="F17" s="174"/>
      <c r="G17" s="175">
        <f>ROUND(E17*F17,2)</f>
        <v>0</v>
      </c>
      <c r="H17" s="174"/>
      <c r="I17" s="175">
        <f>ROUND(E17*H17,2)</f>
        <v>0</v>
      </c>
      <c r="J17" s="174"/>
      <c r="K17" s="175">
        <f>ROUND(E17*J17,2)</f>
        <v>0</v>
      </c>
      <c r="L17" s="175">
        <v>21</v>
      </c>
      <c r="M17" s="175">
        <f>G17*(1+L17/100)</f>
        <v>0</v>
      </c>
      <c r="N17" s="173">
        <v>0</v>
      </c>
      <c r="O17" s="173">
        <f>ROUND(E17*N17,2)</f>
        <v>0</v>
      </c>
      <c r="P17" s="173">
        <v>0</v>
      </c>
      <c r="Q17" s="173">
        <f>ROUND(E17*P17,2)</f>
        <v>0</v>
      </c>
      <c r="R17" s="175" t="s">
        <v>172</v>
      </c>
      <c r="S17" s="175" t="s">
        <v>173</v>
      </c>
      <c r="T17" s="176" t="s">
        <v>173</v>
      </c>
      <c r="U17" s="161">
        <v>0</v>
      </c>
      <c r="V17" s="161">
        <f>ROUND(E17*U17,2)</f>
        <v>0</v>
      </c>
      <c r="W17" s="161"/>
      <c r="X17" s="161" t="s">
        <v>317</v>
      </c>
      <c r="Y17" s="151"/>
      <c r="Z17" s="151"/>
      <c r="AA17" s="151"/>
      <c r="AB17" s="151"/>
      <c r="AC17" s="151"/>
      <c r="AD17" s="151"/>
      <c r="AE17" s="151"/>
      <c r="AF17" s="151"/>
      <c r="AG17" s="151" t="s">
        <v>318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254" t="s">
        <v>331</v>
      </c>
      <c r="D18" s="255"/>
      <c r="E18" s="255"/>
      <c r="F18" s="255"/>
      <c r="G18" s="255"/>
      <c r="H18" s="161"/>
      <c r="I18" s="161"/>
      <c r="J18" s="161"/>
      <c r="K18" s="161"/>
      <c r="L18" s="161"/>
      <c r="M18" s="161"/>
      <c r="N18" s="160"/>
      <c r="O18" s="160"/>
      <c r="P18" s="160"/>
      <c r="Q18" s="160"/>
      <c r="R18" s="161"/>
      <c r="S18" s="161"/>
      <c r="T18" s="161"/>
      <c r="U18" s="161"/>
      <c r="V18" s="161"/>
      <c r="W18" s="161"/>
      <c r="X18" s="161"/>
      <c r="Y18" s="151"/>
      <c r="Z18" s="151"/>
      <c r="AA18" s="151"/>
      <c r="AB18" s="151"/>
      <c r="AC18" s="151"/>
      <c r="AD18" s="151"/>
      <c r="AE18" s="151"/>
      <c r="AF18" s="151"/>
      <c r="AG18" s="151" t="s">
        <v>176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241"/>
      <c r="D19" s="242"/>
      <c r="E19" s="242"/>
      <c r="F19" s="242"/>
      <c r="G19" s="242"/>
      <c r="H19" s="161"/>
      <c r="I19" s="161"/>
      <c r="J19" s="161"/>
      <c r="K19" s="161"/>
      <c r="L19" s="161"/>
      <c r="M19" s="161"/>
      <c r="N19" s="160"/>
      <c r="O19" s="160"/>
      <c r="P19" s="160"/>
      <c r="Q19" s="160"/>
      <c r="R19" s="161"/>
      <c r="S19" s="161"/>
      <c r="T19" s="161"/>
      <c r="U19" s="161"/>
      <c r="V19" s="161"/>
      <c r="W19" s="161"/>
      <c r="X19" s="161"/>
      <c r="Y19" s="151"/>
      <c r="Z19" s="151"/>
      <c r="AA19" s="151"/>
      <c r="AB19" s="151"/>
      <c r="AC19" s="151"/>
      <c r="AD19" s="151"/>
      <c r="AE19" s="151"/>
      <c r="AF19" s="151"/>
      <c r="AG19" s="151" t="s">
        <v>128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x14ac:dyDescent="0.2">
      <c r="A20" s="163" t="s">
        <v>118</v>
      </c>
      <c r="B20" s="164" t="s">
        <v>84</v>
      </c>
      <c r="C20" s="178" t="s">
        <v>85</v>
      </c>
      <c r="D20" s="165"/>
      <c r="E20" s="166"/>
      <c r="F20" s="167"/>
      <c r="G20" s="167">
        <f>SUMIF(AG21:AG32,"&lt;&gt;NOR",G21:G32)</f>
        <v>0</v>
      </c>
      <c r="H20" s="167"/>
      <c r="I20" s="167">
        <f>SUM(I21:I32)</f>
        <v>0</v>
      </c>
      <c r="J20" s="167"/>
      <c r="K20" s="167">
        <f>SUM(K21:K32)</f>
        <v>0</v>
      </c>
      <c r="L20" s="167"/>
      <c r="M20" s="167">
        <f>SUM(M21:M32)</f>
        <v>0</v>
      </c>
      <c r="N20" s="166"/>
      <c r="O20" s="166">
        <f>SUM(O21:O32)</f>
        <v>0.1</v>
      </c>
      <c r="P20" s="166"/>
      <c r="Q20" s="166">
        <f>SUM(Q21:Q32)</f>
        <v>0</v>
      </c>
      <c r="R20" s="167"/>
      <c r="S20" s="167"/>
      <c r="T20" s="168"/>
      <c r="U20" s="162"/>
      <c r="V20" s="162">
        <f>SUM(V21:V32)</f>
        <v>30.75</v>
      </c>
      <c r="W20" s="162"/>
      <c r="X20" s="162"/>
      <c r="AG20" t="s">
        <v>119</v>
      </c>
    </row>
    <row r="21" spans="1:60" outlineLevel="1" x14ac:dyDescent="0.2">
      <c r="A21" s="170">
        <v>4</v>
      </c>
      <c r="B21" s="171" t="s">
        <v>332</v>
      </c>
      <c r="C21" s="179" t="s">
        <v>333</v>
      </c>
      <c r="D21" s="172" t="s">
        <v>302</v>
      </c>
      <c r="E21" s="173">
        <v>68</v>
      </c>
      <c r="F21" s="174"/>
      <c r="G21" s="175">
        <f>ROUND(E21*F21,2)</f>
        <v>0</v>
      </c>
      <c r="H21" s="174"/>
      <c r="I21" s="175">
        <f>ROUND(E21*H21,2)</f>
        <v>0</v>
      </c>
      <c r="J21" s="174"/>
      <c r="K21" s="175">
        <f>ROUND(E21*J21,2)</f>
        <v>0</v>
      </c>
      <c r="L21" s="175">
        <v>21</v>
      </c>
      <c r="M21" s="175">
        <f>G21*(1+L21/100)</f>
        <v>0</v>
      </c>
      <c r="N21" s="173">
        <v>0</v>
      </c>
      <c r="O21" s="173">
        <f>ROUND(E21*N21,2)</f>
        <v>0</v>
      </c>
      <c r="P21" s="173">
        <v>0</v>
      </c>
      <c r="Q21" s="173">
        <f>ROUND(E21*P21,2)</f>
        <v>0</v>
      </c>
      <c r="R21" s="175"/>
      <c r="S21" s="175" t="s">
        <v>173</v>
      </c>
      <c r="T21" s="176" t="s">
        <v>173</v>
      </c>
      <c r="U21" s="161">
        <v>0.17699999999999999</v>
      </c>
      <c r="V21" s="161">
        <f>ROUND(E21*U21,2)</f>
        <v>12.04</v>
      </c>
      <c r="W21" s="161"/>
      <c r="X21" s="161" t="s">
        <v>124</v>
      </c>
      <c r="Y21" s="151"/>
      <c r="Z21" s="151"/>
      <c r="AA21" s="151"/>
      <c r="AB21" s="151"/>
      <c r="AC21" s="151"/>
      <c r="AD21" s="151"/>
      <c r="AE21" s="151"/>
      <c r="AF21" s="151"/>
      <c r="AG21" s="151" t="s">
        <v>174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85" t="s">
        <v>334</v>
      </c>
      <c r="D22" s="183"/>
      <c r="E22" s="184">
        <v>68</v>
      </c>
      <c r="F22" s="161"/>
      <c r="G22" s="161"/>
      <c r="H22" s="161"/>
      <c r="I22" s="161"/>
      <c r="J22" s="161"/>
      <c r="K22" s="161"/>
      <c r="L22" s="161"/>
      <c r="M22" s="161"/>
      <c r="N22" s="160"/>
      <c r="O22" s="160"/>
      <c r="P22" s="160"/>
      <c r="Q22" s="160"/>
      <c r="R22" s="161"/>
      <c r="S22" s="161"/>
      <c r="T22" s="161"/>
      <c r="U22" s="161"/>
      <c r="V22" s="161"/>
      <c r="W22" s="161"/>
      <c r="X22" s="161"/>
      <c r="Y22" s="151"/>
      <c r="Z22" s="151"/>
      <c r="AA22" s="151"/>
      <c r="AB22" s="151"/>
      <c r="AC22" s="151"/>
      <c r="AD22" s="151"/>
      <c r="AE22" s="151"/>
      <c r="AF22" s="151"/>
      <c r="AG22" s="151" t="s">
        <v>178</v>
      </c>
      <c r="AH22" s="151">
        <v>5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241"/>
      <c r="D23" s="242"/>
      <c r="E23" s="242"/>
      <c r="F23" s="242"/>
      <c r="G23" s="242"/>
      <c r="H23" s="161"/>
      <c r="I23" s="161"/>
      <c r="J23" s="161"/>
      <c r="K23" s="161"/>
      <c r="L23" s="161"/>
      <c r="M23" s="161"/>
      <c r="N23" s="160"/>
      <c r="O23" s="160"/>
      <c r="P23" s="160"/>
      <c r="Q23" s="160"/>
      <c r="R23" s="161"/>
      <c r="S23" s="161"/>
      <c r="T23" s="161"/>
      <c r="U23" s="161"/>
      <c r="V23" s="161"/>
      <c r="W23" s="161"/>
      <c r="X23" s="161"/>
      <c r="Y23" s="151"/>
      <c r="Z23" s="151"/>
      <c r="AA23" s="151"/>
      <c r="AB23" s="151"/>
      <c r="AC23" s="151"/>
      <c r="AD23" s="151"/>
      <c r="AE23" s="151"/>
      <c r="AF23" s="151"/>
      <c r="AG23" s="151" t="s">
        <v>128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 x14ac:dyDescent="0.2">
      <c r="A24" s="170">
        <v>5</v>
      </c>
      <c r="B24" s="171" t="s">
        <v>335</v>
      </c>
      <c r="C24" s="179" t="s">
        <v>336</v>
      </c>
      <c r="D24" s="172" t="s">
        <v>302</v>
      </c>
      <c r="E24" s="173">
        <v>68</v>
      </c>
      <c r="F24" s="174"/>
      <c r="G24" s="175">
        <f>ROUND(E24*F24,2)</f>
        <v>0</v>
      </c>
      <c r="H24" s="174"/>
      <c r="I24" s="175">
        <f>ROUND(E24*H24,2)</f>
        <v>0</v>
      </c>
      <c r="J24" s="174"/>
      <c r="K24" s="175">
        <f>ROUND(E24*J24,2)</f>
        <v>0</v>
      </c>
      <c r="L24" s="175">
        <v>21</v>
      </c>
      <c r="M24" s="175">
        <f>G24*(1+L24/100)</f>
        <v>0</v>
      </c>
      <c r="N24" s="173">
        <v>6.0000000000000002E-5</v>
      </c>
      <c r="O24" s="173">
        <f>ROUND(E24*N24,2)</f>
        <v>0</v>
      </c>
      <c r="P24" s="173">
        <v>0</v>
      </c>
      <c r="Q24" s="173">
        <f>ROUND(E24*P24,2)</f>
        <v>0</v>
      </c>
      <c r="R24" s="175" t="s">
        <v>337</v>
      </c>
      <c r="S24" s="175" t="s">
        <v>173</v>
      </c>
      <c r="T24" s="176" t="s">
        <v>173</v>
      </c>
      <c r="U24" s="161">
        <v>0.27</v>
      </c>
      <c r="V24" s="161">
        <f>ROUND(E24*U24,2)</f>
        <v>18.36</v>
      </c>
      <c r="W24" s="161"/>
      <c r="X24" s="161" t="s">
        <v>124</v>
      </c>
      <c r="Y24" s="151"/>
      <c r="Z24" s="151"/>
      <c r="AA24" s="151"/>
      <c r="AB24" s="151"/>
      <c r="AC24" s="151"/>
      <c r="AD24" s="151"/>
      <c r="AE24" s="151"/>
      <c r="AF24" s="151"/>
      <c r="AG24" s="151" t="s">
        <v>174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33.75" outlineLevel="1" x14ac:dyDescent="0.2">
      <c r="A25" s="158"/>
      <c r="B25" s="159"/>
      <c r="C25" s="185" t="s">
        <v>338</v>
      </c>
      <c r="D25" s="183"/>
      <c r="E25" s="184">
        <v>68</v>
      </c>
      <c r="F25" s="161"/>
      <c r="G25" s="161"/>
      <c r="H25" s="161"/>
      <c r="I25" s="161"/>
      <c r="J25" s="161"/>
      <c r="K25" s="161"/>
      <c r="L25" s="161"/>
      <c r="M25" s="161"/>
      <c r="N25" s="160"/>
      <c r="O25" s="160"/>
      <c r="P25" s="160"/>
      <c r="Q25" s="160"/>
      <c r="R25" s="161"/>
      <c r="S25" s="161"/>
      <c r="T25" s="161"/>
      <c r="U25" s="161"/>
      <c r="V25" s="161"/>
      <c r="W25" s="161"/>
      <c r="X25" s="161"/>
      <c r="Y25" s="151"/>
      <c r="Z25" s="151"/>
      <c r="AA25" s="151"/>
      <c r="AB25" s="151"/>
      <c r="AC25" s="151"/>
      <c r="AD25" s="151"/>
      <c r="AE25" s="151"/>
      <c r="AF25" s="151"/>
      <c r="AG25" s="151" t="s">
        <v>178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241"/>
      <c r="D26" s="242"/>
      <c r="E26" s="242"/>
      <c r="F26" s="242"/>
      <c r="G26" s="242"/>
      <c r="H26" s="161"/>
      <c r="I26" s="161"/>
      <c r="J26" s="161"/>
      <c r="K26" s="161"/>
      <c r="L26" s="161"/>
      <c r="M26" s="161"/>
      <c r="N26" s="160"/>
      <c r="O26" s="160"/>
      <c r="P26" s="160"/>
      <c r="Q26" s="160"/>
      <c r="R26" s="161"/>
      <c r="S26" s="161"/>
      <c r="T26" s="161"/>
      <c r="U26" s="161"/>
      <c r="V26" s="161"/>
      <c r="W26" s="161"/>
      <c r="X26" s="161"/>
      <c r="Y26" s="151"/>
      <c r="Z26" s="151"/>
      <c r="AA26" s="151"/>
      <c r="AB26" s="151"/>
      <c r="AC26" s="151"/>
      <c r="AD26" s="151"/>
      <c r="AE26" s="151"/>
      <c r="AF26" s="151"/>
      <c r="AG26" s="151" t="s">
        <v>128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70">
        <v>6</v>
      </c>
      <c r="B27" s="171" t="s">
        <v>339</v>
      </c>
      <c r="C27" s="179" t="s">
        <v>340</v>
      </c>
      <c r="D27" s="172" t="s">
        <v>302</v>
      </c>
      <c r="E27" s="173">
        <v>68</v>
      </c>
      <c r="F27" s="174"/>
      <c r="G27" s="175">
        <f>ROUND(E27*F27,2)</f>
        <v>0</v>
      </c>
      <c r="H27" s="174"/>
      <c r="I27" s="175">
        <f>ROUND(E27*H27,2)</f>
        <v>0</v>
      </c>
      <c r="J27" s="174"/>
      <c r="K27" s="175">
        <f>ROUND(E27*J27,2)</f>
        <v>0</v>
      </c>
      <c r="L27" s="175">
        <v>21</v>
      </c>
      <c r="M27" s="175">
        <f>G27*(1+L27/100)</f>
        <v>0</v>
      </c>
      <c r="N27" s="173">
        <v>1.49E-3</v>
      </c>
      <c r="O27" s="173">
        <f>ROUND(E27*N27,2)</f>
        <v>0.1</v>
      </c>
      <c r="P27" s="173">
        <v>0</v>
      </c>
      <c r="Q27" s="173">
        <f>ROUND(E27*P27,2)</f>
        <v>0</v>
      </c>
      <c r="R27" s="175" t="s">
        <v>311</v>
      </c>
      <c r="S27" s="175" t="s">
        <v>173</v>
      </c>
      <c r="T27" s="176" t="s">
        <v>173</v>
      </c>
      <c r="U27" s="161">
        <v>0</v>
      </c>
      <c r="V27" s="161">
        <f>ROUND(E27*U27,2)</f>
        <v>0</v>
      </c>
      <c r="W27" s="161"/>
      <c r="X27" s="161" t="s">
        <v>312</v>
      </c>
      <c r="Y27" s="151"/>
      <c r="Z27" s="151"/>
      <c r="AA27" s="151"/>
      <c r="AB27" s="151"/>
      <c r="AC27" s="151"/>
      <c r="AD27" s="151"/>
      <c r="AE27" s="151"/>
      <c r="AF27" s="151"/>
      <c r="AG27" s="151" t="s">
        <v>313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5" t="s">
        <v>334</v>
      </c>
      <c r="D28" s="183"/>
      <c r="E28" s="184">
        <v>68</v>
      </c>
      <c r="F28" s="161"/>
      <c r="G28" s="161"/>
      <c r="H28" s="161"/>
      <c r="I28" s="161"/>
      <c r="J28" s="161"/>
      <c r="K28" s="161"/>
      <c r="L28" s="161"/>
      <c r="M28" s="161"/>
      <c r="N28" s="160"/>
      <c r="O28" s="160"/>
      <c r="P28" s="160"/>
      <c r="Q28" s="160"/>
      <c r="R28" s="161"/>
      <c r="S28" s="161"/>
      <c r="T28" s="161"/>
      <c r="U28" s="161"/>
      <c r="V28" s="161"/>
      <c r="W28" s="161"/>
      <c r="X28" s="161"/>
      <c r="Y28" s="151"/>
      <c r="Z28" s="151"/>
      <c r="AA28" s="151"/>
      <c r="AB28" s="151"/>
      <c r="AC28" s="151"/>
      <c r="AD28" s="151"/>
      <c r="AE28" s="151"/>
      <c r="AF28" s="151"/>
      <c r="AG28" s="151" t="s">
        <v>178</v>
      </c>
      <c r="AH28" s="151">
        <v>5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241"/>
      <c r="D29" s="242"/>
      <c r="E29" s="242"/>
      <c r="F29" s="242"/>
      <c r="G29" s="242"/>
      <c r="H29" s="161"/>
      <c r="I29" s="161"/>
      <c r="J29" s="161"/>
      <c r="K29" s="161"/>
      <c r="L29" s="161"/>
      <c r="M29" s="161"/>
      <c r="N29" s="160"/>
      <c r="O29" s="160"/>
      <c r="P29" s="160"/>
      <c r="Q29" s="160"/>
      <c r="R29" s="161"/>
      <c r="S29" s="161"/>
      <c r="T29" s="161"/>
      <c r="U29" s="161"/>
      <c r="V29" s="161"/>
      <c r="W29" s="161"/>
      <c r="X29" s="161"/>
      <c r="Y29" s="151"/>
      <c r="Z29" s="151"/>
      <c r="AA29" s="151"/>
      <c r="AB29" s="151"/>
      <c r="AC29" s="151"/>
      <c r="AD29" s="151"/>
      <c r="AE29" s="151"/>
      <c r="AF29" s="151"/>
      <c r="AG29" s="151" t="s">
        <v>128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0">
        <v>7</v>
      </c>
      <c r="B30" s="171" t="s">
        <v>341</v>
      </c>
      <c r="C30" s="179" t="s">
        <v>342</v>
      </c>
      <c r="D30" s="172" t="s">
        <v>182</v>
      </c>
      <c r="E30" s="173">
        <v>0.10539999999999999</v>
      </c>
      <c r="F30" s="174"/>
      <c r="G30" s="175">
        <f>ROUND(E30*F30,2)</f>
        <v>0</v>
      </c>
      <c r="H30" s="174"/>
      <c r="I30" s="175">
        <f>ROUND(E30*H30,2)</f>
        <v>0</v>
      </c>
      <c r="J30" s="174"/>
      <c r="K30" s="175">
        <f>ROUND(E30*J30,2)</f>
        <v>0</v>
      </c>
      <c r="L30" s="175">
        <v>21</v>
      </c>
      <c r="M30" s="175">
        <f>G30*(1+L30/100)</f>
        <v>0</v>
      </c>
      <c r="N30" s="173">
        <v>0</v>
      </c>
      <c r="O30" s="173">
        <f>ROUND(E30*N30,2)</f>
        <v>0</v>
      </c>
      <c r="P30" s="173">
        <v>0</v>
      </c>
      <c r="Q30" s="173">
        <f>ROUND(E30*P30,2)</f>
        <v>0</v>
      </c>
      <c r="R30" s="175" t="s">
        <v>337</v>
      </c>
      <c r="S30" s="175" t="s">
        <v>173</v>
      </c>
      <c r="T30" s="176" t="s">
        <v>173</v>
      </c>
      <c r="U30" s="161">
        <v>3.327</v>
      </c>
      <c r="V30" s="161">
        <f>ROUND(E30*U30,2)</f>
        <v>0.35</v>
      </c>
      <c r="W30" s="161"/>
      <c r="X30" s="161" t="s">
        <v>317</v>
      </c>
      <c r="Y30" s="151"/>
      <c r="Z30" s="151"/>
      <c r="AA30" s="151"/>
      <c r="AB30" s="151"/>
      <c r="AC30" s="151"/>
      <c r="AD30" s="151"/>
      <c r="AE30" s="151"/>
      <c r="AF30" s="151"/>
      <c r="AG30" s="151" t="s">
        <v>318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254" t="s">
        <v>343</v>
      </c>
      <c r="D31" s="255"/>
      <c r="E31" s="255"/>
      <c r="F31" s="255"/>
      <c r="G31" s="255"/>
      <c r="H31" s="161"/>
      <c r="I31" s="161"/>
      <c r="J31" s="161"/>
      <c r="K31" s="161"/>
      <c r="L31" s="161"/>
      <c r="M31" s="161"/>
      <c r="N31" s="160"/>
      <c r="O31" s="160"/>
      <c r="P31" s="160"/>
      <c r="Q31" s="160"/>
      <c r="R31" s="161"/>
      <c r="S31" s="161"/>
      <c r="T31" s="161"/>
      <c r="U31" s="161"/>
      <c r="V31" s="161"/>
      <c r="W31" s="161"/>
      <c r="X31" s="161"/>
      <c r="Y31" s="151"/>
      <c r="Z31" s="151"/>
      <c r="AA31" s="151"/>
      <c r="AB31" s="151"/>
      <c r="AC31" s="151"/>
      <c r="AD31" s="151"/>
      <c r="AE31" s="151"/>
      <c r="AF31" s="151"/>
      <c r="AG31" s="151" t="s">
        <v>176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241"/>
      <c r="D32" s="242"/>
      <c r="E32" s="242"/>
      <c r="F32" s="242"/>
      <c r="G32" s="242"/>
      <c r="H32" s="161"/>
      <c r="I32" s="161"/>
      <c r="J32" s="161"/>
      <c r="K32" s="161"/>
      <c r="L32" s="161"/>
      <c r="M32" s="161"/>
      <c r="N32" s="160"/>
      <c r="O32" s="160"/>
      <c r="P32" s="160"/>
      <c r="Q32" s="160"/>
      <c r="R32" s="161"/>
      <c r="S32" s="161"/>
      <c r="T32" s="161"/>
      <c r="U32" s="161"/>
      <c r="V32" s="161"/>
      <c r="W32" s="161"/>
      <c r="X32" s="161"/>
      <c r="Y32" s="151"/>
      <c r="Z32" s="151"/>
      <c r="AA32" s="151"/>
      <c r="AB32" s="151"/>
      <c r="AC32" s="151"/>
      <c r="AD32" s="151"/>
      <c r="AE32" s="151"/>
      <c r="AF32" s="151"/>
      <c r="AG32" s="151" t="s">
        <v>128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33" x14ac:dyDescent="0.2">
      <c r="A33" s="3"/>
      <c r="B33" s="4"/>
      <c r="C33" s="180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AE33">
        <v>15</v>
      </c>
      <c r="AF33">
        <v>21</v>
      </c>
      <c r="AG33" t="s">
        <v>105</v>
      </c>
    </row>
    <row r="34" spans="1:33" x14ac:dyDescent="0.2">
      <c r="A34" s="154"/>
      <c r="B34" s="155" t="s">
        <v>29</v>
      </c>
      <c r="C34" s="181"/>
      <c r="D34" s="156"/>
      <c r="E34" s="157"/>
      <c r="F34" s="157"/>
      <c r="G34" s="169">
        <f>G8+G16+G20</f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AE34">
        <f>SUMIF(L7:L32,AE33,G7:G32)</f>
        <v>0</v>
      </c>
      <c r="AF34">
        <f>SUMIF(L7:L32,AF33,G7:G32)</f>
        <v>0</v>
      </c>
      <c r="AG34" t="s">
        <v>160</v>
      </c>
    </row>
    <row r="35" spans="1:33" x14ac:dyDescent="0.2">
      <c r="A35" s="258" t="s">
        <v>344</v>
      </c>
      <c r="B35" s="258"/>
      <c r="C35" s="180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33" x14ac:dyDescent="0.2">
      <c r="A36" s="3"/>
      <c r="B36" s="4" t="s">
        <v>345</v>
      </c>
      <c r="C36" s="180" t="s">
        <v>346</v>
      </c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AG36" t="s">
        <v>347</v>
      </c>
    </row>
    <row r="37" spans="1:33" x14ac:dyDescent="0.2">
      <c r="A37" s="3"/>
      <c r="B37" s="4" t="s">
        <v>348</v>
      </c>
      <c r="C37" s="180" t="s">
        <v>349</v>
      </c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AG37" t="s">
        <v>350</v>
      </c>
    </row>
    <row r="38" spans="1:33" x14ac:dyDescent="0.2">
      <c r="A38" s="3"/>
      <c r="B38" s="4"/>
      <c r="C38" s="180" t="s">
        <v>351</v>
      </c>
      <c r="D38" s="6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AG38" t="s">
        <v>352</v>
      </c>
    </row>
    <row r="39" spans="1:33" x14ac:dyDescent="0.2">
      <c r="A39" s="3"/>
      <c r="B39" s="4"/>
      <c r="C39" s="180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33" x14ac:dyDescent="0.2">
      <c r="C40" s="182"/>
      <c r="D40" s="10"/>
      <c r="AG40" t="s">
        <v>167</v>
      </c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4">
    <mergeCell ref="A35:B35"/>
    <mergeCell ref="C12:G12"/>
    <mergeCell ref="C15:G15"/>
    <mergeCell ref="C18:G18"/>
    <mergeCell ref="C19:G19"/>
    <mergeCell ref="C23:G23"/>
    <mergeCell ref="C26:G26"/>
    <mergeCell ref="C29:G29"/>
    <mergeCell ref="C31:G31"/>
    <mergeCell ref="C32:G32"/>
    <mergeCell ref="A1:G1"/>
    <mergeCell ref="C2:G2"/>
    <mergeCell ref="C3:G3"/>
    <mergeCell ref="C4:G4"/>
  </mergeCells>
  <pageMargins left="0.59055118110236204" right="0.196850393700787" top="0.75" bottom="0.75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VNON VNON Pol</vt:lpstr>
      <vt:lpstr>SO101 r01 101 Pol</vt:lpstr>
      <vt:lpstr>SO102 102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'SO101 r01 101 Pol'!Názvy_tisku</vt:lpstr>
      <vt:lpstr>'SO102 102 Pol'!Názvy_tisku</vt:lpstr>
      <vt:lpstr>'VNON VNON Pol'!Názvy_tisku</vt:lpstr>
      <vt:lpstr>oadresa</vt:lpstr>
      <vt:lpstr>Stavba!Objednatel</vt:lpstr>
      <vt:lpstr>Stavba!Objekt</vt:lpstr>
      <vt:lpstr>'SO101 r01 101 Pol'!Oblast_tisku</vt:lpstr>
      <vt:lpstr>'SO102 102 Pol'!Oblast_tisku</vt:lpstr>
      <vt:lpstr>Stavba!Oblast_tisku</vt:lpstr>
      <vt:lpstr>'VNON VNON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Libor Obadal</cp:lastModifiedBy>
  <cp:lastPrinted>2019-03-19T12:27:02Z</cp:lastPrinted>
  <dcterms:created xsi:type="dcterms:W3CDTF">2009-04-08T07:15:50Z</dcterms:created>
  <dcterms:modified xsi:type="dcterms:W3CDTF">2022-03-02T09:06:36Z</dcterms:modified>
</cp:coreProperties>
</file>